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lance sheet" sheetId="1" r:id="rId4"/>
  </sheets>
  <definedNames/>
  <calcPr/>
  <extLst>
    <ext uri="GoogleSheetsCustomDataVersion1">
      <go:sheetsCustomData xmlns:go="http://customooxmlschemas.google.com/" r:id="rId5" roundtripDataSignature="AMtx7mjGYnXokx2BOi3gI/BRC1Jr6IJrJQ=="/>
    </ext>
  </extLst>
</workbook>
</file>

<file path=xl/sharedStrings.xml><?xml version="1.0" encoding="utf-8"?>
<sst xmlns="http://schemas.openxmlformats.org/spreadsheetml/2006/main" count="87" uniqueCount="59">
  <si>
    <t>Instrucțiuni</t>
  </si>
  <si>
    <t>Reține că numerele evidențiate sunt utilizate drept exemplu și ar trebui înlocuite cu datele financiare ale întreprinderii tale.</t>
  </si>
  <si>
    <t>*Moneda națională Lei moldovenești (MDL)</t>
  </si>
  <si>
    <t>Bilanț contabil</t>
  </si>
  <si>
    <t>Rezumatul Bilanțului Contabil</t>
  </si>
  <si>
    <t>Numai în scopuri analitice - să nu fie incluse în raport. Aceste comparații sunt uneori utile, dar în cazuri foarte selective. O analiză este necesară!</t>
  </si>
  <si>
    <t>31.12.202X</t>
  </si>
  <si>
    <t>Modificări din</t>
  </si>
  <si>
    <t>MDL'000</t>
  </si>
  <si>
    <t>actual</t>
  </si>
  <si>
    <t>Buget</t>
  </si>
  <si>
    <t xml:space="preserve">Entitatea XY </t>
  </si>
  <si>
    <t>auditat</t>
  </si>
  <si>
    <t>neauditat</t>
  </si>
  <si>
    <t>prognozat</t>
  </si>
  <si>
    <t>%</t>
  </si>
  <si>
    <t>Active</t>
  </si>
  <si>
    <t>Mijloace fixe</t>
  </si>
  <si>
    <t>Active nemateriale</t>
  </si>
  <si>
    <t>Active materiale pe termen lung</t>
  </si>
  <si>
    <t>Investiții pe termen lung</t>
  </si>
  <si>
    <t>Active curente</t>
  </si>
  <si>
    <t xml:space="preserve"> </t>
  </si>
  <si>
    <t>Stocuri de marfă și materiale</t>
  </si>
  <si>
    <t>Creanțe pe termen scurt</t>
  </si>
  <si>
    <t>Titluri de valoare (investiții pe termen scurt)</t>
  </si>
  <si>
    <t>Alte active curente</t>
  </si>
  <si>
    <t>Mijloace bănești</t>
  </si>
  <si>
    <t>Cheltuieli preplătite</t>
  </si>
  <si>
    <t>Total active</t>
  </si>
  <si>
    <t>Acumulări și provizioane</t>
  </si>
  <si>
    <t>Provizioane pentru pensii și obligații similare</t>
  </si>
  <si>
    <t>Prevederi pentru impozitare</t>
  </si>
  <si>
    <t>Alte prevederi</t>
  </si>
  <si>
    <t>Datorii</t>
  </si>
  <si>
    <t>Împrumuturi de plătit</t>
  </si>
  <si>
    <t>Împrumuturi bancare și descoperiri de cont</t>
  </si>
  <si>
    <t>Plăți primite în cont</t>
  </si>
  <si>
    <t>Creditorii comerciali</t>
  </si>
  <si>
    <t>Facturi de schimb de plătit</t>
  </si>
  <si>
    <t>Sume datorate întreprinderilor din grup</t>
  </si>
  <si>
    <t>Sume datorate întreprinderilor în care societatea are un interes de participare</t>
  </si>
  <si>
    <t>Alte datorii</t>
  </si>
  <si>
    <t>Venituri amânate</t>
  </si>
  <si>
    <t>Total acumulări și provizioane, datorii și venituri amânate</t>
  </si>
  <si>
    <t>Activele nete</t>
  </si>
  <si>
    <t>Capital Propriu</t>
  </si>
  <si>
    <t xml:space="preserve">  </t>
  </si>
  <si>
    <t>Capital subscris</t>
  </si>
  <si>
    <t>Rezerva de capital</t>
  </si>
  <si>
    <t>Rezerve de venituri</t>
  </si>
  <si>
    <t>Profiturile reținute (pierderile acumulate) aduse înainte</t>
  </si>
  <si>
    <t>Venitul net (pierderea netă) pentru anul</t>
  </si>
  <si>
    <t>Structura capitalului și solvabilitatea pe termen lung</t>
  </si>
  <si>
    <t>Datoria totală (a) la totalul activelor</t>
  </si>
  <si>
    <t>Datoria totală (a) la capitalul propriu total</t>
  </si>
  <si>
    <t>Nota (a): Datoria totală cuprinde împrumuturile de plătit, împrumuturile bancare și descoperirile de cont.</t>
  </si>
  <si>
    <t>Sursa: rapoarte de audit; conturi de management.</t>
  </si>
  <si>
    <t>Verificare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</si>
</sst>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0.0000"/>
    <numFmt numFmtId="165" formatCode="#,##0.0;\(#,##0.0\);\-"/>
    <numFmt numFmtId="166" formatCode="#,##0.0\ ;\(#,##0.0\);\-&quot; &quot;"/>
    <numFmt numFmtId="167" formatCode="#,##0.0%\ ;\(#,##0.0%\);\-&quot; &quot;"/>
    <numFmt numFmtId="168" formatCode="#,##0.0%;\(#,##0.0\)%;\-"/>
    <numFmt numFmtId="169" formatCode="#,##0.000;\(#,##0.000\);\-"/>
  </numFmts>
  <fonts count="24">
    <font>
      <sz val="11.0"/>
      <color theme="1"/>
      <name val="Arial"/>
    </font>
    <font>
      <b/>
      <sz val="12.0"/>
      <color theme="1"/>
      <name val="Arial"/>
    </font>
    <font>
      <sz val="8.0"/>
      <color theme="1"/>
      <name val="Arial"/>
    </font>
    <font>
      <sz val="9.0"/>
      <name val="Arial"/>
    </font>
    <font>
      <i/>
      <sz val="8.0"/>
      <color rgb="FF000000"/>
      <name val="Arial"/>
    </font>
    <font>
      <b/>
      <sz val="12.0"/>
      <name val="Arial"/>
    </font>
    <font>
      <b/>
      <sz val="10.0"/>
      <color rgb="FFFFFFFF"/>
      <name val="Arial"/>
    </font>
    <font>
      <b/>
      <sz val="8.0"/>
      <color rgb="FFFFFFFF"/>
      <name val="Arial"/>
    </font>
    <font>
      <sz val="8.0"/>
      <color rgb="FFFF6600"/>
      <name val="Arial"/>
    </font>
    <font>
      <b/>
      <i/>
      <sz val="8.0"/>
      <color theme="0"/>
      <name val="Arial"/>
    </font>
    <font/>
    <font>
      <b/>
      <sz val="8.0"/>
      <color rgb="FF000000"/>
      <name val="Arial"/>
    </font>
    <font>
      <b/>
      <sz val="8.0"/>
      <name val="Arial"/>
    </font>
    <font>
      <b/>
      <sz val="8.0"/>
      <color theme="1"/>
      <name val="Arial"/>
    </font>
    <font>
      <b/>
      <i/>
      <sz val="8.0"/>
      <color theme="1"/>
      <name val="Arial"/>
    </font>
    <font>
      <b/>
      <sz val="8.0"/>
      <color rgb="FF00338D"/>
      <name val="Arial"/>
    </font>
    <font>
      <sz val="8.0"/>
      <color rgb="FF9999FF"/>
      <name val="Arial"/>
    </font>
    <font>
      <i/>
      <sz val="8.0"/>
      <color theme="1"/>
      <name val="Arial"/>
    </font>
    <font>
      <sz val="8.0"/>
      <name val="Arial"/>
    </font>
    <font>
      <sz val="8.0"/>
      <color rgb="FF000000"/>
      <name val="Arial"/>
    </font>
    <font>
      <b/>
      <sz val="8.0"/>
      <color rgb="FF9999FF"/>
      <name val="Arial"/>
    </font>
    <font>
      <b/>
      <sz val="8.0"/>
      <color rgb="FFFF0000"/>
      <name val="Arial"/>
    </font>
    <font>
      <i/>
      <sz val="8.0"/>
      <name val="Arial"/>
    </font>
    <font>
      <i/>
      <sz val="8.0"/>
      <color rgb="FF80808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1F3864"/>
        <bgColor rgb="FF1F3864"/>
      </patternFill>
    </fill>
    <fill>
      <patternFill patternType="solid">
        <fgColor rgb="FF8EAADB"/>
        <bgColor rgb="FF8EAADB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24">
    <border/>
    <border>
      <left style="thin">
        <color rgb="FF1F3864"/>
      </left>
      <right/>
      <top style="thin">
        <color rgb="FF1F3864"/>
      </top>
      <bottom/>
    </border>
    <border>
      <left/>
      <right/>
      <top style="thin">
        <color rgb="FF1F3864"/>
      </top>
      <bottom/>
    </border>
    <border>
      <left/>
      <right style="thin">
        <color rgb="FF1F3864"/>
      </right>
      <top style="thin">
        <color rgb="FF1F3864"/>
      </top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1F3864"/>
      </left>
      <right/>
      <top/>
      <bottom/>
    </border>
    <border>
      <left/>
      <right/>
      <top/>
      <bottom/>
    </border>
    <border>
      <left style="thin">
        <color rgb="FF1F3864"/>
      </left>
      <right/>
      <top/>
      <bottom style="thin">
        <color rgb="FF1F3864"/>
      </bottom>
    </border>
    <border>
      <left/>
      <right/>
      <top/>
      <bottom style="thin">
        <color rgb="FF1F3864"/>
      </bottom>
    </border>
    <border>
      <left/>
      <right style="thin">
        <color rgb="FF1F3864"/>
      </right>
      <top/>
      <bottom/>
    </border>
    <border>
      <left/>
      <right/>
      <top style="thin">
        <color rgb="FF000000"/>
      </top>
      <bottom/>
    </border>
    <border>
      <top style="thin">
        <color rgb="FF000000"/>
      </top>
    </border>
    <border>
      <left/>
      <right style="thin">
        <color rgb="FF1F3864"/>
      </right>
      <top/>
      <bottom style="thin">
        <color rgb="FF1F3864"/>
      </bottom>
    </border>
    <border>
      <left style="thin">
        <color rgb="FF1F3864"/>
      </left>
      <right/>
      <top style="thin">
        <color rgb="FF409DAD"/>
      </top>
      <bottom/>
    </border>
    <border>
      <left/>
      <right/>
      <top style="thin">
        <color rgb="FF409DAD"/>
      </top>
      <bottom/>
    </border>
    <border>
      <left/>
      <right style="thin">
        <color rgb="FF1F3864"/>
      </right>
      <top style="thin">
        <color rgb="FF409DAD"/>
      </top>
      <bottom/>
    </border>
    <border>
      <top style="thin">
        <color rgb="FF000000"/>
      </top>
      <bottom style="thin">
        <color rgb="FF000000"/>
      </bottom>
    </border>
    <border>
      <left style="thin">
        <color rgb="FF1F3864"/>
      </left>
      <right/>
      <top/>
      <bottom style="medium">
        <color rgb="FF1F3864"/>
      </bottom>
    </border>
    <border>
      <left/>
      <right/>
      <top/>
      <bottom style="medium">
        <color rgb="FF1F3864"/>
      </bottom>
    </border>
    <border>
      <left/>
      <right style="thin">
        <color rgb="FF1F3864"/>
      </right>
      <top/>
      <bottom style="medium">
        <color rgb="FF1F3864"/>
      </bottom>
    </border>
    <border>
      <bottom style="medium">
        <color rgb="FF000000"/>
      </bottom>
    </border>
    <border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76">
    <xf borderId="0" fillId="0" fontId="0" numFmtId="0" xfId="0" applyAlignment="1" applyFont="1">
      <alignment readingOrder="0" shrinkToFit="0" vertical="bottom" wrapText="0"/>
    </xf>
    <xf borderId="0" fillId="0" fontId="1" numFmtId="164" xfId="0" applyFont="1" applyNumberFormat="1"/>
    <xf borderId="0" fillId="0" fontId="2" numFmtId="0" xfId="0" applyFont="1"/>
    <xf borderId="0" fillId="0" fontId="3" numFmtId="164" xfId="0" applyAlignment="1" applyFont="1" applyNumberFormat="1">
      <alignment readingOrder="0"/>
    </xf>
    <xf borderId="0" fillId="0" fontId="4" numFmtId="164" xfId="0" applyAlignment="1" applyFont="1" applyNumberFormat="1">
      <alignment readingOrder="0"/>
    </xf>
    <xf borderId="0" fillId="0" fontId="5" numFmtId="0" xfId="0" applyAlignment="1" applyFont="1">
      <alignment horizontal="left" readingOrder="0" vertical="center"/>
    </xf>
    <xf borderId="0" fillId="0" fontId="2" numFmtId="0" xfId="0" applyAlignment="1" applyFont="1">
      <alignment horizontal="left" vertical="center"/>
    </xf>
    <xf borderId="0" fillId="0" fontId="1" numFmtId="0" xfId="0" applyFont="1"/>
    <xf borderId="1" fillId="2" fontId="6" numFmtId="37" xfId="0" applyAlignment="1" applyBorder="1" applyFill="1" applyFont="1" applyNumberFormat="1">
      <alignment horizontal="left" readingOrder="0" vertical="center"/>
    </xf>
    <xf borderId="2" fillId="2" fontId="7" numFmtId="37" xfId="0" applyAlignment="1" applyBorder="1" applyFont="1" applyNumberFormat="1">
      <alignment horizontal="left" vertical="center"/>
    </xf>
    <xf borderId="3" fillId="2" fontId="7" numFmtId="37" xfId="0" applyAlignment="1" applyBorder="1" applyFont="1" applyNumberFormat="1">
      <alignment horizontal="left" vertical="center"/>
    </xf>
    <xf borderId="0" fillId="0" fontId="8" numFmtId="0" xfId="0" applyFont="1"/>
    <xf borderId="4" fillId="3" fontId="9" numFmtId="0" xfId="0" applyAlignment="1" applyBorder="1" applyFill="1" applyFont="1">
      <alignment horizontal="center" shrinkToFit="0" wrapText="1"/>
    </xf>
    <xf borderId="5" fillId="0" fontId="10" numFmtId="0" xfId="0" applyBorder="1" applyFont="1"/>
    <xf borderId="6" fillId="0" fontId="10" numFmtId="0" xfId="0" applyBorder="1" applyFont="1"/>
    <xf borderId="1" fillId="4" fontId="11" numFmtId="16" xfId="0" applyAlignment="1" applyBorder="1" applyFill="1" applyFont="1" applyNumberFormat="1">
      <alignment horizontal="left"/>
    </xf>
    <xf borderId="2" fillId="4" fontId="11" numFmtId="0" xfId="0" applyAlignment="1" applyBorder="1" applyFont="1">
      <alignment horizontal="right"/>
    </xf>
    <xf borderId="3" fillId="4" fontId="11" numFmtId="0" xfId="0" applyAlignment="1" applyBorder="1" applyFont="1">
      <alignment horizontal="right"/>
    </xf>
    <xf borderId="0" fillId="0" fontId="2" numFmtId="0" xfId="0" applyAlignment="1" applyFont="1">
      <alignment horizontal="center"/>
    </xf>
    <xf borderId="0" fillId="0" fontId="12" numFmtId="0" xfId="0" applyAlignment="1" applyFont="1">
      <alignment horizontal="center" readingOrder="0"/>
    </xf>
    <xf quotePrefix="1" borderId="7" fillId="4" fontId="11" numFmtId="0" xfId="0" applyAlignment="1" applyBorder="1" applyFont="1">
      <alignment horizontal="left"/>
    </xf>
    <xf borderId="8" fillId="4" fontId="11" numFmtId="0" xfId="0" applyAlignment="1" applyBorder="1" applyFont="1">
      <alignment horizontal="right"/>
    </xf>
    <xf borderId="0" fillId="0" fontId="13" numFmtId="0" xfId="0" applyAlignment="1" applyFont="1">
      <alignment horizontal="center"/>
    </xf>
    <xf borderId="9" fillId="4" fontId="11" numFmtId="0" xfId="0" applyAlignment="1" applyBorder="1" applyFont="1">
      <alignment horizontal="left"/>
    </xf>
    <xf borderId="10" fillId="4" fontId="11" numFmtId="0" xfId="0" applyAlignment="1" applyBorder="1" applyFont="1">
      <alignment horizontal="right" readingOrder="0"/>
    </xf>
    <xf borderId="0" fillId="0" fontId="14" numFmtId="0" xfId="0" applyAlignment="1" applyFont="1">
      <alignment horizontal="right"/>
    </xf>
    <xf borderId="7" fillId="4" fontId="15" numFmtId="0" xfId="0" applyAlignment="1" applyBorder="1" applyFont="1">
      <alignment horizontal="left" shrinkToFit="0" vertical="center" wrapText="1"/>
    </xf>
    <xf borderId="8" fillId="4" fontId="2" numFmtId="0" xfId="0" applyAlignment="1" applyBorder="1" applyFont="1">
      <alignment horizontal="right" vertical="center"/>
    </xf>
    <xf borderId="11" fillId="4" fontId="2" numFmtId="0" xfId="0" applyAlignment="1" applyBorder="1" applyFont="1">
      <alignment horizontal="right" vertical="center"/>
    </xf>
    <xf borderId="12" fillId="4" fontId="16" numFmtId="0" xfId="0" applyAlignment="1" applyBorder="1" applyFont="1">
      <alignment horizontal="right"/>
    </xf>
    <xf borderId="7" fillId="4" fontId="13" numFmtId="0" xfId="0" applyAlignment="1" applyBorder="1" applyFont="1">
      <alignment horizontal="left" shrinkToFit="0" vertical="center" wrapText="1"/>
    </xf>
    <xf borderId="8" fillId="4" fontId="2" numFmtId="165" xfId="0" applyAlignment="1" applyBorder="1" applyFont="1" applyNumberFormat="1">
      <alignment horizontal="right" vertical="center"/>
    </xf>
    <xf borderId="11" fillId="4" fontId="2" numFmtId="165" xfId="0" applyAlignment="1" applyBorder="1" applyFont="1" applyNumberFormat="1">
      <alignment horizontal="right" vertical="center"/>
    </xf>
    <xf borderId="7" fillId="4" fontId="2" numFmtId="0" xfId="0" applyAlignment="1" applyBorder="1" applyFont="1">
      <alignment horizontal="left" shrinkToFit="0" vertical="center" wrapText="1"/>
    </xf>
    <xf borderId="8" fillId="5" fontId="2" numFmtId="166" xfId="0" applyAlignment="1" applyBorder="1" applyFill="1" applyFont="1" applyNumberFormat="1">
      <alignment horizontal="right" vertical="center"/>
    </xf>
    <xf borderId="11" fillId="5" fontId="2" numFmtId="166" xfId="0" applyAlignment="1" applyBorder="1" applyFont="1" applyNumberFormat="1">
      <alignment horizontal="right" vertical="center"/>
    </xf>
    <xf borderId="0" fillId="0" fontId="17" numFmtId="167" xfId="0" applyAlignment="1" applyFont="1" applyNumberFormat="1">
      <alignment horizontal="right"/>
    </xf>
    <xf borderId="7" fillId="4" fontId="18" numFmtId="0" xfId="0" applyAlignment="1" applyBorder="1" applyFont="1">
      <alignment horizontal="left" shrinkToFit="0" vertical="center" wrapText="1"/>
    </xf>
    <xf borderId="8" fillId="4" fontId="2" numFmtId="166" xfId="0" applyAlignment="1" applyBorder="1" applyFont="1" applyNumberFormat="1">
      <alignment horizontal="right" vertical="center"/>
    </xf>
    <xf borderId="11" fillId="4" fontId="2" numFmtId="166" xfId="0" applyAlignment="1" applyBorder="1" applyFont="1" applyNumberFormat="1">
      <alignment horizontal="right" vertical="center"/>
    </xf>
    <xf borderId="13" fillId="0" fontId="17" numFmtId="167" xfId="0" applyAlignment="1" applyBorder="1" applyFont="1" applyNumberFormat="1">
      <alignment horizontal="right"/>
    </xf>
    <xf borderId="1" fillId="4" fontId="19" numFmtId="0" xfId="0" applyAlignment="1" applyBorder="1" applyFont="1">
      <alignment horizontal="left" shrinkToFit="0" vertical="center" wrapText="1"/>
    </xf>
    <xf borderId="2" fillId="4" fontId="19" numFmtId="166" xfId="0" applyAlignment="1" applyBorder="1" applyFont="1" applyNumberFormat="1">
      <alignment horizontal="right" vertical="center"/>
    </xf>
    <xf borderId="3" fillId="4" fontId="19" numFmtId="166" xfId="0" applyAlignment="1" applyBorder="1" applyFont="1" applyNumberFormat="1">
      <alignment horizontal="right" vertical="center"/>
    </xf>
    <xf borderId="9" fillId="4" fontId="13" numFmtId="0" xfId="0" applyAlignment="1" applyBorder="1" applyFont="1">
      <alignment horizontal="left" shrinkToFit="0" vertical="center" wrapText="1"/>
    </xf>
    <xf borderId="10" fillId="5" fontId="2" numFmtId="166" xfId="0" applyAlignment="1" applyBorder="1" applyFont="1" applyNumberFormat="1">
      <alignment horizontal="right" vertical="center"/>
    </xf>
    <xf borderId="14" fillId="5" fontId="2" numFmtId="166" xfId="0" applyAlignment="1" applyBorder="1" applyFont="1" applyNumberFormat="1">
      <alignment horizontal="right" vertical="center"/>
    </xf>
    <xf borderId="15" fillId="4" fontId="11" numFmtId="0" xfId="0" applyAlignment="1" applyBorder="1" applyFont="1">
      <alignment horizontal="left" shrinkToFit="0" vertical="center" wrapText="1"/>
    </xf>
    <xf borderId="16" fillId="4" fontId="11" numFmtId="166" xfId="0" applyAlignment="1" applyBorder="1" applyFont="1" applyNumberFormat="1">
      <alignment horizontal="right" vertical="center"/>
    </xf>
    <xf borderId="17" fillId="4" fontId="11" numFmtId="166" xfId="0" applyAlignment="1" applyBorder="1" applyFont="1" applyNumberFormat="1">
      <alignment horizontal="right" vertical="center"/>
    </xf>
    <xf borderId="8" fillId="4" fontId="20" numFmtId="0" xfId="0" applyBorder="1" applyFont="1"/>
    <xf borderId="15" fillId="4" fontId="19" numFmtId="0" xfId="0" applyAlignment="1" applyBorder="1" applyFont="1">
      <alignment horizontal="left" shrinkToFit="0" vertical="center" wrapText="1"/>
    </xf>
    <xf borderId="16" fillId="5" fontId="19" numFmtId="166" xfId="0" applyAlignment="1" applyBorder="1" applyFont="1" applyNumberFormat="1">
      <alignment horizontal="right" vertical="center"/>
    </xf>
    <xf borderId="17" fillId="5" fontId="19" numFmtId="166" xfId="0" applyAlignment="1" applyBorder="1" applyFont="1" applyNumberFormat="1">
      <alignment horizontal="right" vertical="center"/>
    </xf>
    <xf borderId="18" fillId="0" fontId="17" numFmtId="167" xfId="0" applyAlignment="1" applyBorder="1" applyFont="1" applyNumberFormat="1">
      <alignment horizontal="right"/>
    </xf>
    <xf borderId="19" fillId="4" fontId="11" numFmtId="0" xfId="0" applyAlignment="1" applyBorder="1" applyFont="1">
      <alignment horizontal="left" shrinkToFit="0" vertical="center" wrapText="1"/>
    </xf>
    <xf borderId="20" fillId="4" fontId="11" numFmtId="166" xfId="0" applyAlignment="1" applyBorder="1" applyFont="1" applyNumberFormat="1">
      <alignment horizontal="right" vertical="center"/>
    </xf>
    <xf borderId="21" fillId="4" fontId="11" numFmtId="166" xfId="0" applyAlignment="1" applyBorder="1" applyFont="1" applyNumberFormat="1">
      <alignment horizontal="right" vertical="center"/>
    </xf>
    <xf borderId="22" fillId="0" fontId="17" numFmtId="167" xfId="0" applyAlignment="1" applyBorder="1" applyFont="1" applyNumberFormat="1">
      <alignment horizontal="right"/>
    </xf>
    <xf borderId="9" fillId="4" fontId="21" numFmtId="0" xfId="0" applyAlignment="1" applyBorder="1" applyFont="1">
      <alignment horizontal="left" shrinkToFit="0" vertical="center" wrapText="1"/>
    </xf>
    <xf borderId="23" fillId="0" fontId="17" numFmtId="167" xfId="0" applyAlignment="1" applyBorder="1" applyFont="1" applyNumberFormat="1">
      <alignment horizontal="right"/>
    </xf>
    <xf borderId="0" fillId="0" fontId="13" numFmtId="0" xfId="0" applyAlignment="1" applyFont="1">
      <alignment horizontal="left"/>
    </xf>
    <xf borderId="0" fillId="0" fontId="13" numFmtId="166" xfId="0" applyFont="1" applyNumberFormat="1"/>
    <xf borderId="0" fillId="0" fontId="17" numFmtId="168" xfId="0" applyAlignment="1" applyFont="1" applyNumberFormat="1">
      <alignment horizontal="right"/>
    </xf>
    <xf borderId="0" fillId="0" fontId="17" numFmtId="0" xfId="0" applyAlignment="1" applyFont="1">
      <alignment horizontal="left"/>
    </xf>
    <xf borderId="0" fillId="0" fontId="17" numFmtId="167" xfId="0" applyFont="1" applyNumberFormat="1"/>
    <xf borderId="0" fillId="0" fontId="2" numFmtId="0" xfId="0" applyAlignment="1" applyFont="1">
      <alignment horizontal="left"/>
    </xf>
    <xf borderId="0" fillId="0" fontId="2" numFmtId="166" xfId="0" applyFont="1" applyNumberFormat="1"/>
    <xf borderId="0" fillId="0" fontId="22" numFmtId="0" xfId="0" applyAlignment="1" applyFont="1">
      <alignment readingOrder="0"/>
    </xf>
    <xf borderId="0" fillId="0" fontId="17" numFmtId="0" xfId="0" applyFont="1"/>
    <xf borderId="0" fillId="0" fontId="2" numFmtId="165" xfId="0" applyFont="1" applyNumberFormat="1"/>
    <xf borderId="0" fillId="0" fontId="23" numFmtId="0" xfId="0" applyFont="1"/>
    <xf borderId="0" fillId="0" fontId="23" numFmtId="0" xfId="0" applyAlignment="1" applyFont="1">
      <alignment horizontal="right"/>
    </xf>
    <xf borderId="0" fillId="0" fontId="2" numFmtId="169" xfId="0" applyAlignment="1" applyFont="1" applyNumberFormat="1">
      <alignment horizontal="right"/>
    </xf>
    <xf borderId="0" fillId="0" fontId="2" numFmtId="0" xfId="0" applyAlignment="1" applyFont="1">
      <alignment horizontal="right"/>
    </xf>
    <xf borderId="0" fillId="0" fontId="2" numFmtId="16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 outlineLevelCol="1"/>
  <cols>
    <col customWidth="1" min="1" max="1" width="37.5"/>
    <col customWidth="1" min="2" max="4" width="7.75" outlineLevel="1"/>
    <col customWidth="1" min="5" max="6" width="8.13" outlineLevel="1"/>
    <col customWidth="1" min="7" max="7" width="7.63" outlineLevel="1"/>
    <col customWidth="1" min="8" max="8" width="5.75"/>
    <col customWidth="1" min="9" max="13" width="14.38"/>
    <col customWidth="1" min="14" max="26" width="5.75"/>
  </cols>
  <sheetData>
    <row r="1" ht="11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1.25" customHeight="1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1.25" customHeight="1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1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9.5" customHeight="1">
      <c r="A5" s="5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5.0" customHeight="1">
      <c r="A6" s="7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9.5" customHeight="1">
      <c r="A7" s="8" t="s">
        <v>4</v>
      </c>
      <c r="B7" s="9"/>
      <c r="C7" s="9"/>
      <c r="D7" s="9"/>
      <c r="E7" s="9"/>
      <c r="F7" s="9"/>
      <c r="G7" s="10"/>
      <c r="H7" s="11"/>
      <c r="I7" s="12" t="s">
        <v>5</v>
      </c>
      <c r="J7" s="13"/>
      <c r="K7" s="13"/>
      <c r="L7" s="13"/>
      <c r="M7" s="14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ht="12.0" customHeight="1">
      <c r="A8" s="15" t="s">
        <v>6</v>
      </c>
      <c r="B8" s="16">
        <f t="shared" ref="B8:D8" si="1">C8-1</f>
        <v>2018</v>
      </c>
      <c r="C8" s="16">
        <f t="shared" si="1"/>
        <v>2019</v>
      </c>
      <c r="D8" s="16">
        <f t="shared" si="1"/>
        <v>2020</v>
      </c>
      <c r="E8" s="16">
        <f>YEAR(TODAY())</f>
        <v>2021</v>
      </c>
      <c r="F8" s="16">
        <f t="shared" ref="F8:G8" si="2">E8+1</f>
        <v>2022</v>
      </c>
      <c r="G8" s="17">
        <f t="shared" si="2"/>
        <v>2023</v>
      </c>
      <c r="H8" s="18"/>
      <c r="I8" s="19" t="s">
        <v>7</v>
      </c>
      <c r="J8" s="19" t="s">
        <v>7</v>
      </c>
      <c r="K8" s="19" t="s">
        <v>7</v>
      </c>
      <c r="L8" s="19" t="s">
        <v>7</v>
      </c>
      <c r="M8" s="19" t="s">
        <v>7</v>
      </c>
      <c r="N8" s="18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2.0" customHeight="1">
      <c r="A9" s="20" t="s">
        <v>8</v>
      </c>
      <c r="B9" s="21" t="s">
        <v>9</v>
      </c>
      <c r="C9" s="21" t="s">
        <v>9</v>
      </c>
      <c r="D9" s="21" t="s">
        <v>9</v>
      </c>
      <c r="E9" s="21" t="s">
        <v>10</v>
      </c>
      <c r="F9" s="21" t="s">
        <v>10</v>
      </c>
      <c r="G9" s="21" t="s">
        <v>10</v>
      </c>
      <c r="H9" s="2"/>
      <c r="I9" s="22" t="str">
        <f>CONCATENATE(YEAR(TODAY())-3,"-",YEAR(TODAY())-2)</f>
        <v>2018-2019</v>
      </c>
      <c r="J9" s="22" t="str">
        <f>CONCATENATE(YEAR(TODAY())-2,"-",YEAR(TODAY())-1)</f>
        <v>2019-2020</v>
      </c>
      <c r="K9" s="22" t="str">
        <f>CONCATENATE(YEAR(TODAY())-1,"-",YEAR(TODAY()))</f>
        <v>2020-2021</v>
      </c>
      <c r="L9" s="22" t="str">
        <f>CONCATENATE(YEAR(TODAY()),"-",YEAR(TODAY())+1)</f>
        <v>2021-2022</v>
      </c>
      <c r="M9" s="22" t="str">
        <f>CONCATENATE(YEAR(TODAY())+1,"-",YEAR(TODAY())+2)</f>
        <v>2022-2023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2.0" customHeight="1">
      <c r="A10" s="23" t="s">
        <v>11</v>
      </c>
      <c r="B10" s="24" t="s">
        <v>12</v>
      </c>
      <c r="C10" s="24" t="s">
        <v>12</v>
      </c>
      <c r="D10" s="24" t="s">
        <v>12</v>
      </c>
      <c r="E10" s="24" t="s">
        <v>13</v>
      </c>
      <c r="F10" s="24" t="s">
        <v>14</v>
      </c>
      <c r="G10" s="24" t="s">
        <v>14</v>
      </c>
      <c r="H10" s="2"/>
      <c r="I10" s="25" t="s">
        <v>15</v>
      </c>
      <c r="J10" s="25" t="s">
        <v>15</v>
      </c>
      <c r="K10" s="25" t="s">
        <v>15</v>
      </c>
      <c r="L10" s="25" t="s">
        <v>15</v>
      </c>
      <c r="M10" s="25" t="s">
        <v>15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2.0" customHeight="1">
      <c r="A11" s="26" t="s">
        <v>16</v>
      </c>
      <c r="B11" s="27"/>
      <c r="C11" s="27"/>
      <c r="D11" s="27"/>
      <c r="E11" s="27"/>
      <c r="F11" s="27"/>
      <c r="G11" s="28"/>
      <c r="H11" s="2"/>
      <c r="I11" s="29"/>
      <c r="J11" s="29"/>
      <c r="K11" s="29"/>
      <c r="L11" s="29"/>
      <c r="M11" s="29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2.0" customHeight="1">
      <c r="A12" s="30" t="s">
        <v>17</v>
      </c>
      <c r="B12" s="31"/>
      <c r="C12" s="31"/>
      <c r="D12" s="31"/>
      <c r="E12" s="31"/>
      <c r="F12" s="31"/>
      <c r="G12" s="3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2.0" customHeight="1">
      <c r="A13" s="33" t="s">
        <v>18</v>
      </c>
      <c r="B13" s="34">
        <v>55.0</v>
      </c>
      <c r="C13" s="34">
        <v>26.0</v>
      </c>
      <c r="D13" s="34">
        <v>30.0</v>
      </c>
      <c r="E13" s="34">
        <v>0.0</v>
      </c>
      <c r="F13" s="34">
        <v>0.0</v>
      </c>
      <c r="G13" s="35">
        <v>0.0</v>
      </c>
      <c r="H13" s="2"/>
      <c r="I13" s="36">
        <f t="shared" ref="I13:M13" si="3">(C13-B13)/B13</f>
        <v>-0.5272727273</v>
      </c>
      <c r="J13" s="36">
        <f t="shared" si="3"/>
        <v>0.1538461538</v>
      </c>
      <c r="K13" s="36">
        <f t="shared" si="3"/>
        <v>-1</v>
      </c>
      <c r="L13" s="36" t="str">
        <f t="shared" si="3"/>
        <v>#DIV/0!</v>
      </c>
      <c r="M13" s="36" t="str">
        <f t="shared" si="3"/>
        <v>#DIV/0!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2.0" customHeight="1">
      <c r="A14" s="37" t="s">
        <v>19</v>
      </c>
      <c r="B14" s="34">
        <v>2013.0</v>
      </c>
      <c r="C14" s="34">
        <v>2566.0</v>
      </c>
      <c r="D14" s="34">
        <v>0.0</v>
      </c>
      <c r="E14" s="34">
        <v>11000.0</v>
      </c>
      <c r="F14" s="34">
        <v>0.0</v>
      </c>
      <c r="G14" s="35">
        <v>0.0</v>
      </c>
      <c r="H14" s="2"/>
      <c r="I14" s="36">
        <f t="shared" ref="I14:M14" si="4">(C14-B14)/B14</f>
        <v>0.2747143567</v>
      </c>
      <c r="J14" s="36">
        <f t="shared" si="4"/>
        <v>-1</v>
      </c>
      <c r="K14" s="36" t="str">
        <f t="shared" si="4"/>
        <v>#DIV/0!</v>
      </c>
      <c r="L14" s="36">
        <f t="shared" si="4"/>
        <v>-1</v>
      </c>
      <c r="M14" s="36" t="str">
        <f t="shared" si="4"/>
        <v>#DIV/0!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2.0" customHeight="1">
      <c r="A15" s="33" t="s">
        <v>20</v>
      </c>
      <c r="B15" s="34">
        <v>4587.0</v>
      </c>
      <c r="C15" s="34">
        <v>4586.0</v>
      </c>
      <c r="D15" s="34">
        <v>0.0</v>
      </c>
      <c r="E15" s="34">
        <v>0.0</v>
      </c>
      <c r="F15" s="34">
        <v>11500.0</v>
      </c>
      <c r="G15" s="35">
        <v>12000.0</v>
      </c>
      <c r="H15" s="2"/>
      <c r="I15" s="36">
        <f t="shared" ref="I15:M15" si="5">(C15-B15)/B15</f>
        <v>-0.0002180074123</v>
      </c>
      <c r="J15" s="36">
        <f t="shared" si="5"/>
        <v>-1</v>
      </c>
      <c r="K15" s="36" t="str">
        <f t="shared" si="5"/>
        <v>#DIV/0!</v>
      </c>
      <c r="L15" s="36" t="str">
        <f t="shared" si="5"/>
        <v>#DIV/0!</v>
      </c>
      <c r="M15" s="36">
        <f t="shared" si="5"/>
        <v>0.04347826087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2.0" customHeight="1">
      <c r="A16" s="33"/>
      <c r="B16" s="38">
        <f t="shared" ref="B16:G16" si="6">SUM(B13:B15)</f>
        <v>6655</v>
      </c>
      <c r="C16" s="38">
        <f t="shared" si="6"/>
        <v>7178</v>
      </c>
      <c r="D16" s="38">
        <f t="shared" si="6"/>
        <v>30</v>
      </c>
      <c r="E16" s="38">
        <f t="shared" si="6"/>
        <v>11000</v>
      </c>
      <c r="F16" s="38">
        <f t="shared" si="6"/>
        <v>11500</v>
      </c>
      <c r="G16" s="39">
        <f t="shared" si="6"/>
        <v>12000</v>
      </c>
      <c r="H16" s="2"/>
      <c r="I16" s="40">
        <f t="shared" ref="I16:M16" si="7">(C16-B16)/B16</f>
        <v>0.07858752817</v>
      </c>
      <c r="J16" s="40">
        <f t="shared" si="7"/>
        <v>-0.9958205628</v>
      </c>
      <c r="K16" s="40">
        <f t="shared" si="7"/>
        <v>365.6666667</v>
      </c>
      <c r="L16" s="40">
        <f t="shared" si="7"/>
        <v>0.04545454545</v>
      </c>
      <c r="M16" s="40">
        <f t="shared" si="7"/>
        <v>0.04347826087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2.0" customHeight="1">
      <c r="A17" s="30" t="s">
        <v>21</v>
      </c>
      <c r="B17" s="38"/>
      <c r="C17" s="38"/>
      <c r="D17" s="38"/>
      <c r="E17" s="38"/>
      <c r="F17" s="38"/>
      <c r="G17" s="39"/>
      <c r="H17" s="2"/>
      <c r="I17" s="36" t="s">
        <v>22</v>
      </c>
      <c r="J17" s="36" t="s">
        <v>22</v>
      </c>
      <c r="K17" s="36" t="s">
        <v>22</v>
      </c>
      <c r="L17" s="36" t="s">
        <v>22</v>
      </c>
      <c r="M17" s="36" t="s">
        <v>22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2.0" customHeight="1">
      <c r="A18" s="33" t="s">
        <v>23</v>
      </c>
      <c r="B18" s="34">
        <v>12823.0</v>
      </c>
      <c r="C18" s="34">
        <v>11353.0</v>
      </c>
      <c r="D18" s="34">
        <v>10970.0</v>
      </c>
      <c r="E18" s="34">
        <v>0.0</v>
      </c>
      <c r="F18" s="34">
        <v>0.0</v>
      </c>
      <c r="G18" s="35">
        <v>0.0</v>
      </c>
      <c r="H18" s="2"/>
      <c r="I18" s="36">
        <f t="shared" ref="I18:M18" si="8">(C18-B18)/B18</f>
        <v>-0.1146377603</v>
      </c>
      <c r="J18" s="36">
        <f t="shared" si="8"/>
        <v>-0.0337355765</v>
      </c>
      <c r="K18" s="36">
        <f t="shared" si="8"/>
        <v>-1</v>
      </c>
      <c r="L18" s="36" t="str">
        <f t="shared" si="8"/>
        <v>#DIV/0!</v>
      </c>
      <c r="M18" s="36" t="str">
        <f t="shared" si="8"/>
        <v>#DIV/0!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2.0" customHeight="1">
      <c r="A19" s="37" t="s">
        <v>24</v>
      </c>
      <c r="B19" s="34">
        <v>0.0</v>
      </c>
      <c r="C19" s="34">
        <v>0.0</v>
      </c>
      <c r="D19" s="34">
        <v>0.0</v>
      </c>
      <c r="E19" s="34">
        <v>0.0</v>
      </c>
      <c r="F19" s="34">
        <v>0.0</v>
      </c>
      <c r="G19" s="35">
        <v>0.0</v>
      </c>
      <c r="H19" s="2"/>
      <c r="I19" s="36" t="str">
        <f t="shared" ref="I19:M19" si="9">(C19-B19)/B19</f>
        <v>#DIV/0!</v>
      </c>
      <c r="J19" s="36" t="str">
        <f t="shared" si="9"/>
        <v>#DIV/0!</v>
      </c>
      <c r="K19" s="36" t="str">
        <f t="shared" si="9"/>
        <v>#DIV/0!</v>
      </c>
      <c r="L19" s="36" t="str">
        <f t="shared" si="9"/>
        <v>#DIV/0!</v>
      </c>
      <c r="M19" s="36" t="str">
        <f t="shared" si="9"/>
        <v>#DIV/0!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2.0" customHeight="1">
      <c r="A20" s="33" t="s">
        <v>25</v>
      </c>
      <c r="B20" s="34">
        <v>1179.0</v>
      </c>
      <c r="C20" s="34">
        <v>278.0</v>
      </c>
      <c r="D20" s="34">
        <v>0.0</v>
      </c>
      <c r="E20" s="34">
        <v>0.0</v>
      </c>
      <c r="F20" s="34">
        <v>0.0</v>
      </c>
      <c r="G20" s="35">
        <v>0.0</v>
      </c>
      <c r="H20" s="2"/>
      <c r="I20" s="36">
        <f t="shared" ref="I20:M20" si="10">(C20-B20)/B20</f>
        <v>-0.764206955</v>
      </c>
      <c r="J20" s="36">
        <f t="shared" si="10"/>
        <v>-1</v>
      </c>
      <c r="K20" s="36" t="str">
        <f t="shared" si="10"/>
        <v>#DIV/0!</v>
      </c>
      <c r="L20" s="36" t="str">
        <f t="shared" si="10"/>
        <v>#DIV/0!</v>
      </c>
      <c r="M20" s="36" t="str">
        <f t="shared" si="10"/>
        <v>#DIV/0!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2.0" customHeight="1">
      <c r="A21" s="37" t="s">
        <v>26</v>
      </c>
      <c r="B21" s="34">
        <v>8395.0</v>
      </c>
      <c r="C21" s="34">
        <v>10088.0</v>
      </c>
      <c r="D21" s="34">
        <v>0.0</v>
      </c>
      <c r="E21" s="34">
        <v>0.0</v>
      </c>
      <c r="F21" s="34">
        <v>0.0</v>
      </c>
      <c r="G21" s="35">
        <v>0.0</v>
      </c>
      <c r="H21" s="2"/>
      <c r="I21" s="36">
        <f t="shared" ref="I21:M21" si="11">(C21-B21)/B21</f>
        <v>0.2016676593</v>
      </c>
      <c r="J21" s="36">
        <f t="shared" si="11"/>
        <v>-1</v>
      </c>
      <c r="K21" s="36" t="str">
        <f t="shared" si="11"/>
        <v>#DIV/0!</v>
      </c>
      <c r="L21" s="36" t="str">
        <f t="shared" si="11"/>
        <v>#DIV/0!</v>
      </c>
      <c r="M21" s="36" t="str">
        <f t="shared" si="11"/>
        <v>#DIV/0!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2.0" customHeight="1">
      <c r="A22" s="33" t="s">
        <v>27</v>
      </c>
      <c r="B22" s="34">
        <v>1155.0</v>
      </c>
      <c r="C22" s="34">
        <v>10313.0</v>
      </c>
      <c r="D22" s="34">
        <v>0.0</v>
      </c>
      <c r="E22" s="34">
        <v>0.0</v>
      </c>
      <c r="F22" s="34">
        <v>0.0</v>
      </c>
      <c r="G22" s="35">
        <v>0.0</v>
      </c>
      <c r="H22" s="2"/>
      <c r="I22" s="36">
        <f t="shared" ref="I22:M22" si="12">(C22-B22)/B22</f>
        <v>7.929004329</v>
      </c>
      <c r="J22" s="36">
        <f t="shared" si="12"/>
        <v>-1</v>
      </c>
      <c r="K22" s="36" t="str">
        <f t="shared" si="12"/>
        <v>#DIV/0!</v>
      </c>
      <c r="L22" s="36" t="str">
        <f t="shared" si="12"/>
        <v>#DIV/0!</v>
      </c>
      <c r="M22" s="36" t="str">
        <f t="shared" si="12"/>
        <v>#DIV/0!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2.0" customHeight="1">
      <c r="A23" s="41"/>
      <c r="B23" s="42">
        <f t="shared" ref="B23:G23" si="13">SUM(B18:B22)</f>
        <v>23552</v>
      </c>
      <c r="C23" s="42">
        <f t="shared" si="13"/>
        <v>32032</v>
      </c>
      <c r="D23" s="42">
        <f t="shared" si="13"/>
        <v>10970</v>
      </c>
      <c r="E23" s="42">
        <f t="shared" si="13"/>
        <v>0</v>
      </c>
      <c r="F23" s="42">
        <f t="shared" si="13"/>
        <v>0</v>
      </c>
      <c r="G23" s="43">
        <f t="shared" si="13"/>
        <v>0</v>
      </c>
      <c r="H23" s="2"/>
      <c r="I23" s="40">
        <f t="shared" ref="I23:M23" si="14">(C23-B23)/B23</f>
        <v>0.3600543478</v>
      </c>
      <c r="J23" s="40">
        <f t="shared" si="14"/>
        <v>-0.65752997</v>
      </c>
      <c r="K23" s="40">
        <f t="shared" si="14"/>
        <v>-1</v>
      </c>
      <c r="L23" s="40" t="str">
        <f t="shared" si="14"/>
        <v>#DIV/0!</v>
      </c>
      <c r="M23" s="40" t="str">
        <f t="shared" si="14"/>
        <v>#DIV/0!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2.0" customHeight="1">
      <c r="A24" s="44" t="s">
        <v>28</v>
      </c>
      <c r="B24" s="45">
        <v>8148.0</v>
      </c>
      <c r="C24" s="45">
        <v>0.0</v>
      </c>
      <c r="D24" s="45">
        <v>0.0</v>
      </c>
      <c r="E24" s="45">
        <v>0.0</v>
      </c>
      <c r="F24" s="45">
        <v>0.0</v>
      </c>
      <c r="G24" s="46">
        <v>0.0</v>
      </c>
      <c r="H24" s="2"/>
      <c r="I24" s="36">
        <f t="shared" ref="I24:M24" si="15">(C24-B24)/B24</f>
        <v>-1</v>
      </c>
      <c r="J24" s="36" t="str">
        <f t="shared" si="15"/>
        <v>#DIV/0!</v>
      </c>
      <c r="K24" s="36" t="str">
        <f t="shared" si="15"/>
        <v>#DIV/0!</v>
      </c>
      <c r="L24" s="36" t="str">
        <f t="shared" si="15"/>
        <v>#DIV/0!</v>
      </c>
      <c r="M24" s="36" t="str">
        <f t="shared" si="15"/>
        <v>#DIV/0!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2.0" customHeight="1">
      <c r="A25" s="47" t="s">
        <v>29</v>
      </c>
      <c r="B25" s="48">
        <f t="shared" ref="B25:G25" si="16">B16+B23+B24</f>
        <v>38355</v>
      </c>
      <c r="C25" s="48">
        <f t="shared" si="16"/>
        <v>39210</v>
      </c>
      <c r="D25" s="48">
        <f t="shared" si="16"/>
        <v>11000</v>
      </c>
      <c r="E25" s="48">
        <f t="shared" si="16"/>
        <v>11000</v>
      </c>
      <c r="F25" s="48">
        <f t="shared" si="16"/>
        <v>11500</v>
      </c>
      <c r="G25" s="49">
        <f t="shared" si="16"/>
        <v>12000</v>
      </c>
      <c r="H25" s="2"/>
      <c r="I25" s="40">
        <f t="shared" ref="I25:M25" si="17">(C25-B25)/B25</f>
        <v>0.02229174814</v>
      </c>
      <c r="J25" s="40">
        <f t="shared" si="17"/>
        <v>-0.7194593216</v>
      </c>
      <c r="K25" s="40">
        <f t="shared" si="17"/>
        <v>0</v>
      </c>
      <c r="L25" s="40">
        <f t="shared" si="17"/>
        <v>0.04545454545</v>
      </c>
      <c r="M25" s="40">
        <f t="shared" si="17"/>
        <v>0.04347826087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2.0" customHeight="1">
      <c r="A26" s="30" t="s">
        <v>30</v>
      </c>
      <c r="B26" s="38"/>
      <c r="C26" s="38"/>
      <c r="D26" s="38"/>
      <c r="E26" s="38"/>
      <c r="F26" s="38"/>
      <c r="G26" s="39"/>
      <c r="H26" s="2"/>
      <c r="I26" s="36" t="s">
        <v>22</v>
      </c>
      <c r="J26" s="36" t="s">
        <v>22</v>
      </c>
      <c r="K26" s="36" t="s">
        <v>22</v>
      </c>
      <c r="L26" s="36" t="s">
        <v>22</v>
      </c>
      <c r="M26" s="36" t="s">
        <v>22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2.0" customHeight="1">
      <c r="A27" s="33" t="s">
        <v>31</v>
      </c>
      <c r="B27" s="34">
        <v>6417.0</v>
      </c>
      <c r="C27" s="34">
        <v>6715.0</v>
      </c>
      <c r="D27" s="34">
        <v>0.0</v>
      </c>
      <c r="E27" s="34">
        <v>0.0</v>
      </c>
      <c r="F27" s="34">
        <v>0.0</v>
      </c>
      <c r="G27" s="35">
        <v>0.0</v>
      </c>
      <c r="H27" s="2"/>
      <c r="I27" s="36">
        <f t="shared" ref="I27:M27" si="18">(C27-B27)/B27</f>
        <v>0.04643914602</v>
      </c>
      <c r="J27" s="36">
        <f t="shared" si="18"/>
        <v>-1</v>
      </c>
      <c r="K27" s="36" t="str">
        <f t="shared" si="18"/>
        <v>#DIV/0!</v>
      </c>
      <c r="L27" s="36" t="str">
        <f t="shared" si="18"/>
        <v>#DIV/0!</v>
      </c>
      <c r="M27" s="36" t="str">
        <f t="shared" si="18"/>
        <v>#DIV/0!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2.0" customHeight="1">
      <c r="A28" s="33" t="s">
        <v>32</v>
      </c>
      <c r="B28" s="34">
        <v>0.0</v>
      </c>
      <c r="C28" s="34">
        <v>0.0</v>
      </c>
      <c r="D28" s="34">
        <v>0.0</v>
      </c>
      <c r="E28" s="34">
        <v>0.0</v>
      </c>
      <c r="F28" s="34">
        <v>0.0</v>
      </c>
      <c r="G28" s="35">
        <v>0.0</v>
      </c>
      <c r="H28" s="2"/>
      <c r="I28" s="36" t="str">
        <f t="shared" ref="I28:M28" si="19">(C28-B28)/B28</f>
        <v>#DIV/0!</v>
      </c>
      <c r="J28" s="36" t="str">
        <f t="shared" si="19"/>
        <v>#DIV/0!</v>
      </c>
      <c r="K28" s="36" t="str">
        <f t="shared" si="19"/>
        <v>#DIV/0!</v>
      </c>
      <c r="L28" s="36" t="str">
        <f t="shared" si="19"/>
        <v>#DIV/0!</v>
      </c>
      <c r="M28" s="36" t="str">
        <f t="shared" si="19"/>
        <v>#DIV/0!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2.0" customHeight="1">
      <c r="A29" s="33" t="s">
        <v>33</v>
      </c>
      <c r="B29" s="34">
        <v>4786.0</v>
      </c>
      <c r="C29" s="34">
        <v>4550.0</v>
      </c>
      <c r="D29" s="34">
        <v>0.0</v>
      </c>
      <c r="E29" s="34">
        <v>0.0</v>
      </c>
      <c r="F29" s="34">
        <v>0.0</v>
      </c>
      <c r="G29" s="35">
        <v>0.0</v>
      </c>
      <c r="H29" s="2"/>
      <c r="I29" s="36">
        <f t="shared" ref="I29:M29" si="20">(C29-B29)/B29</f>
        <v>-0.04931048893</v>
      </c>
      <c r="J29" s="36">
        <f t="shared" si="20"/>
        <v>-1</v>
      </c>
      <c r="K29" s="36" t="str">
        <f t="shared" si="20"/>
        <v>#DIV/0!</v>
      </c>
      <c r="L29" s="36" t="str">
        <f t="shared" si="20"/>
        <v>#DIV/0!</v>
      </c>
      <c r="M29" s="36" t="str">
        <f t="shared" si="20"/>
        <v>#DIV/0!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2.0" customHeight="1">
      <c r="A30" s="33"/>
      <c r="B30" s="38">
        <f t="shared" ref="B30:G30" si="21">SUM(B27:B29)</f>
        <v>11203</v>
      </c>
      <c r="C30" s="38">
        <f t="shared" si="21"/>
        <v>11265</v>
      </c>
      <c r="D30" s="38">
        <f t="shared" si="21"/>
        <v>0</v>
      </c>
      <c r="E30" s="38">
        <f t="shared" si="21"/>
        <v>0</v>
      </c>
      <c r="F30" s="38">
        <f t="shared" si="21"/>
        <v>0</v>
      </c>
      <c r="G30" s="39">
        <f t="shared" si="21"/>
        <v>0</v>
      </c>
      <c r="H30" s="2"/>
      <c r="I30" s="40">
        <f t="shared" ref="I30:M30" si="22">(C30-B30)/B30</f>
        <v>0.005534231902</v>
      </c>
      <c r="J30" s="40">
        <f t="shared" si="22"/>
        <v>-1</v>
      </c>
      <c r="K30" s="40" t="str">
        <f t="shared" si="22"/>
        <v>#DIV/0!</v>
      </c>
      <c r="L30" s="40" t="str">
        <f t="shared" si="22"/>
        <v>#DIV/0!</v>
      </c>
      <c r="M30" s="40" t="str">
        <f t="shared" si="22"/>
        <v>#DIV/0!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2.0" customHeight="1">
      <c r="A31" s="33"/>
      <c r="B31" s="38"/>
      <c r="C31" s="38"/>
      <c r="D31" s="38"/>
      <c r="E31" s="38"/>
      <c r="F31" s="38"/>
      <c r="G31" s="39"/>
      <c r="H31" s="2"/>
      <c r="I31" s="36"/>
      <c r="J31" s="36"/>
      <c r="K31" s="36"/>
      <c r="L31" s="36"/>
      <c r="M31" s="36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2.0" customHeight="1">
      <c r="A32" s="26" t="s">
        <v>34</v>
      </c>
      <c r="B32" s="27"/>
      <c r="C32" s="27"/>
      <c r="D32" s="27"/>
      <c r="E32" s="27"/>
      <c r="F32" s="27"/>
      <c r="G32" s="28"/>
      <c r="H32" s="2"/>
      <c r="I32" s="50"/>
      <c r="J32" s="50"/>
      <c r="K32" s="50"/>
      <c r="L32" s="50"/>
      <c r="M32" s="50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2.0" customHeight="1">
      <c r="A33" s="33" t="s">
        <v>35</v>
      </c>
      <c r="B33" s="34">
        <v>1002.0</v>
      </c>
      <c r="C33" s="34">
        <v>3996.0</v>
      </c>
      <c r="D33" s="34">
        <v>0.0</v>
      </c>
      <c r="E33" s="34">
        <v>0.0</v>
      </c>
      <c r="F33" s="34">
        <v>0.0</v>
      </c>
      <c r="G33" s="35">
        <v>0.0</v>
      </c>
      <c r="H33" s="2"/>
      <c r="I33" s="36">
        <f t="shared" ref="I33:M33" si="23">(C33-B33)/B33</f>
        <v>2.988023952</v>
      </c>
      <c r="J33" s="36">
        <f t="shared" si="23"/>
        <v>-1</v>
      </c>
      <c r="K33" s="36" t="str">
        <f t="shared" si="23"/>
        <v>#DIV/0!</v>
      </c>
      <c r="L33" s="36" t="str">
        <f t="shared" si="23"/>
        <v>#DIV/0!</v>
      </c>
      <c r="M33" s="36" t="str">
        <f t="shared" si="23"/>
        <v>#DIV/0!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2.0" customHeight="1">
      <c r="A34" s="33" t="s">
        <v>36</v>
      </c>
      <c r="B34" s="34">
        <v>0.0</v>
      </c>
      <c r="C34" s="34">
        <v>2.0</v>
      </c>
      <c r="D34" s="34">
        <v>0.0</v>
      </c>
      <c r="E34" s="34">
        <v>0.0</v>
      </c>
      <c r="F34" s="34">
        <v>0.0</v>
      </c>
      <c r="G34" s="35">
        <v>0.0</v>
      </c>
      <c r="H34" s="2"/>
      <c r="I34" s="36" t="str">
        <f t="shared" ref="I34:M34" si="24">(C34-B34)/B34</f>
        <v>#DIV/0!</v>
      </c>
      <c r="J34" s="36">
        <f t="shared" si="24"/>
        <v>-1</v>
      </c>
      <c r="K34" s="36" t="str">
        <f t="shared" si="24"/>
        <v>#DIV/0!</v>
      </c>
      <c r="L34" s="36" t="str">
        <f t="shared" si="24"/>
        <v>#DIV/0!</v>
      </c>
      <c r="M34" s="36" t="str">
        <f t="shared" si="24"/>
        <v>#DIV/0!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2.0" customHeight="1">
      <c r="A35" s="33" t="s">
        <v>37</v>
      </c>
      <c r="B35" s="34">
        <v>417.0</v>
      </c>
      <c r="C35" s="34">
        <v>226.0</v>
      </c>
      <c r="D35" s="34">
        <v>0.0</v>
      </c>
      <c r="E35" s="34">
        <v>0.0</v>
      </c>
      <c r="F35" s="34">
        <v>0.0</v>
      </c>
      <c r="G35" s="35">
        <v>0.0</v>
      </c>
      <c r="H35" s="2"/>
      <c r="I35" s="36">
        <f t="shared" ref="I35:M35" si="25">(C35-B35)/B35</f>
        <v>-0.4580335731</v>
      </c>
      <c r="J35" s="36">
        <f t="shared" si="25"/>
        <v>-1</v>
      </c>
      <c r="K35" s="36" t="str">
        <f t="shared" si="25"/>
        <v>#DIV/0!</v>
      </c>
      <c r="L35" s="36" t="str">
        <f t="shared" si="25"/>
        <v>#DIV/0!</v>
      </c>
      <c r="M35" s="36" t="str">
        <f t="shared" si="25"/>
        <v>#DIV/0!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2.0" customHeight="1">
      <c r="A36" s="33" t="s">
        <v>38</v>
      </c>
      <c r="B36" s="34">
        <v>996.0</v>
      </c>
      <c r="C36" s="34">
        <v>1239.0</v>
      </c>
      <c r="D36" s="34">
        <v>0.0</v>
      </c>
      <c r="E36" s="34">
        <v>0.0</v>
      </c>
      <c r="F36" s="34">
        <v>0.0</v>
      </c>
      <c r="G36" s="35">
        <v>0.0</v>
      </c>
      <c r="H36" s="2"/>
      <c r="I36" s="36">
        <f t="shared" ref="I36:M36" si="26">(C36-B36)/B36</f>
        <v>0.2439759036</v>
      </c>
      <c r="J36" s="36">
        <f t="shared" si="26"/>
        <v>-1</v>
      </c>
      <c r="K36" s="36" t="str">
        <f t="shared" si="26"/>
        <v>#DIV/0!</v>
      </c>
      <c r="L36" s="36" t="str">
        <f t="shared" si="26"/>
        <v>#DIV/0!</v>
      </c>
      <c r="M36" s="36" t="str">
        <f t="shared" si="26"/>
        <v>#DIV/0!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2.0" customHeight="1">
      <c r="A37" s="33" t="s">
        <v>39</v>
      </c>
      <c r="B37" s="34">
        <v>0.0</v>
      </c>
      <c r="C37" s="34">
        <v>0.0</v>
      </c>
      <c r="D37" s="34">
        <v>0.0</v>
      </c>
      <c r="E37" s="34">
        <v>0.0</v>
      </c>
      <c r="F37" s="34">
        <v>0.0</v>
      </c>
      <c r="G37" s="35">
        <v>0.0</v>
      </c>
      <c r="H37" s="2"/>
      <c r="I37" s="36" t="str">
        <f t="shared" ref="I37:M37" si="27">(C37-B37)/B37</f>
        <v>#DIV/0!</v>
      </c>
      <c r="J37" s="36" t="str">
        <f t="shared" si="27"/>
        <v>#DIV/0!</v>
      </c>
      <c r="K37" s="36" t="str">
        <f t="shared" si="27"/>
        <v>#DIV/0!</v>
      </c>
      <c r="L37" s="36" t="str">
        <f t="shared" si="27"/>
        <v>#DIV/0!</v>
      </c>
      <c r="M37" s="36" t="str">
        <f t="shared" si="27"/>
        <v>#DIV/0!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2.0" customHeight="1">
      <c r="A38" s="33" t="s">
        <v>40</v>
      </c>
      <c r="B38" s="34">
        <v>0.0</v>
      </c>
      <c r="C38" s="34">
        <v>0.0</v>
      </c>
      <c r="D38" s="34">
        <v>0.0</v>
      </c>
      <c r="E38" s="34">
        <v>0.0</v>
      </c>
      <c r="F38" s="34">
        <v>0.0</v>
      </c>
      <c r="G38" s="35">
        <v>0.0</v>
      </c>
      <c r="H38" s="2"/>
      <c r="I38" s="36" t="str">
        <f t="shared" ref="I38:M38" si="28">(C38-B38)/B38</f>
        <v>#DIV/0!</v>
      </c>
      <c r="J38" s="36" t="str">
        <f t="shared" si="28"/>
        <v>#DIV/0!</v>
      </c>
      <c r="K38" s="36" t="str">
        <f t="shared" si="28"/>
        <v>#DIV/0!</v>
      </c>
      <c r="L38" s="36" t="str">
        <f t="shared" si="28"/>
        <v>#DIV/0!</v>
      </c>
      <c r="M38" s="36" t="str">
        <f t="shared" si="28"/>
        <v>#DIV/0!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1.75" customHeight="1">
      <c r="A39" s="33" t="s">
        <v>41</v>
      </c>
      <c r="B39" s="34">
        <v>0.0</v>
      </c>
      <c r="C39" s="34">
        <v>0.0</v>
      </c>
      <c r="D39" s="34">
        <v>0.0</v>
      </c>
      <c r="E39" s="34">
        <v>0.0</v>
      </c>
      <c r="F39" s="34">
        <v>0.0</v>
      </c>
      <c r="G39" s="35">
        <v>0.0</v>
      </c>
      <c r="H39" s="2"/>
      <c r="I39" s="36" t="str">
        <f t="shared" ref="I39:M39" si="29">(C39-B39)/B39</f>
        <v>#DIV/0!</v>
      </c>
      <c r="J39" s="36" t="str">
        <f t="shared" si="29"/>
        <v>#DIV/0!</v>
      </c>
      <c r="K39" s="36" t="str">
        <f t="shared" si="29"/>
        <v>#DIV/0!</v>
      </c>
      <c r="L39" s="36" t="str">
        <f t="shared" si="29"/>
        <v>#DIV/0!</v>
      </c>
      <c r="M39" s="36" t="str">
        <f t="shared" si="29"/>
        <v>#DIV/0!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2.0" customHeight="1">
      <c r="A40" s="33" t="s">
        <v>42</v>
      </c>
      <c r="B40" s="34">
        <v>2366.0</v>
      </c>
      <c r="C40" s="34">
        <v>1682.0</v>
      </c>
      <c r="D40" s="34">
        <v>0.0</v>
      </c>
      <c r="E40" s="34">
        <v>0.0</v>
      </c>
      <c r="F40" s="34">
        <v>0.0</v>
      </c>
      <c r="G40" s="35">
        <v>0.0</v>
      </c>
      <c r="H40" s="2"/>
      <c r="I40" s="36">
        <f t="shared" ref="I40:M40" si="30">(C40-B40)/B40</f>
        <v>-0.2890955199</v>
      </c>
      <c r="J40" s="36">
        <f t="shared" si="30"/>
        <v>-1</v>
      </c>
      <c r="K40" s="36" t="str">
        <f t="shared" si="30"/>
        <v>#DIV/0!</v>
      </c>
      <c r="L40" s="36" t="str">
        <f t="shared" si="30"/>
        <v>#DIV/0!</v>
      </c>
      <c r="M40" s="36" t="str">
        <f t="shared" si="30"/>
        <v>#DIV/0!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2.0" customHeight="1">
      <c r="A41" s="41"/>
      <c r="B41" s="42">
        <f t="shared" ref="B41:G41" si="31">SUM(B33:B40)</f>
        <v>4781</v>
      </c>
      <c r="C41" s="42">
        <f t="shared" si="31"/>
        <v>7145</v>
      </c>
      <c r="D41" s="42">
        <f t="shared" si="31"/>
        <v>0</v>
      </c>
      <c r="E41" s="42">
        <f t="shared" si="31"/>
        <v>0</v>
      </c>
      <c r="F41" s="42">
        <f t="shared" si="31"/>
        <v>0</v>
      </c>
      <c r="G41" s="43">
        <f t="shared" si="31"/>
        <v>0</v>
      </c>
      <c r="H41" s="2"/>
      <c r="I41" s="40">
        <f t="shared" ref="I41:M41" si="32">(C41-B41)/B41</f>
        <v>0.4944572265</v>
      </c>
      <c r="J41" s="40">
        <f t="shared" si="32"/>
        <v>-1</v>
      </c>
      <c r="K41" s="40" t="str">
        <f t="shared" si="32"/>
        <v>#DIV/0!</v>
      </c>
      <c r="L41" s="40" t="str">
        <f t="shared" si="32"/>
        <v>#DIV/0!</v>
      </c>
      <c r="M41" s="40" t="str">
        <f t="shared" si="32"/>
        <v>#DIV/0!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2.0" customHeight="1">
      <c r="A42" s="44" t="s">
        <v>43</v>
      </c>
      <c r="B42" s="45">
        <v>0.0</v>
      </c>
      <c r="C42" s="45">
        <v>0.0</v>
      </c>
      <c r="D42" s="45">
        <v>0.0</v>
      </c>
      <c r="E42" s="45">
        <v>0.0</v>
      </c>
      <c r="F42" s="45">
        <v>0.0</v>
      </c>
      <c r="G42" s="46">
        <v>0.0</v>
      </c>
      <c r="H42" s="2"/>
      <c r="I42" s="36" t="str">
        <f t="shared" ref="I42:M42" si="33">(C42-B42)/B42</f>
        <v>#DIV/0!</v>
      </c>
      <c r="J42" s="36" t="str">
        <f t="shared" si="33"/>
        <v>#DIV/0!</v>
      </c>
      <c r="K42" s="36" t="str">
        <f t="shared" si="33"/>
        <v>#DIV/0!</v>
      </c>
      <c r="L42" s="36" t="str">
        <f t="shared" si="33"/>
        <v>#DIV/0!</v>
      </c>
      <c r="M42" s="36" t="str">
        <f t="shared" si="33"/>
        <v>#DIV/0!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2.0" customHeight="1">
      <c r="A43" s="51" t="s">
        <v>44</v>
      </c>
      <c r="B43" s="52">
        <v>15984.0</v>
      </c>
      <c r="C43" s="52">
        <v>18410.0</v>
      </c>
      <c r="D43" s="52">
        <v>0.0</v>
      </c>
      <c r="E43" s="52">
        <v>0.0</v>
      </c>
      <c r="F43" s="52">
        <v>0.0</v>
      </c>
      <c r="G43" s="53">
        <v>0.0</v>
      </c>
      <c r="H43" s="2"/>
      <c r="I43" s="54">
        <f t="shared" ref="I43:M43" si="34">(C43-B43)/B43</f>
        <v>0.1517767768</v>
      </c>
      <c r="J43" s="54">
        <f t="shared" si="34"/>
        <v>-1</v>
      </c>
      <c r="K43" s="54" t="str">
        <f t="shared" si="34"/>
        <v>#DIV/0!</v>
      </c>
      <c r="L43" s="54" t="str">
        <f t="shared" si="34"/>
        <v>#DIV/0!</v>
      </c>
      <c r="M43" s="54" t="str">
        <f t="shared" si="34"/>
        <v>#DIV/0!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0" customHeight="1">
      <c r="A44" s="55" t="s">
        <v>45</v>
      </c>
      <c r="B44" s="56">
        <f t="shared" ref="B44:G44" si="35">B25-B43</f>
        <v>22371</v>
      </c>
      <c r="C44" s="56">
        <f t="shared" si="35"/>
        <v>20800</v>
      </c>
      <c r="D44" s="56">
        <f t="shared" si="35"/>
        <v>11000</v>
      </c>
      <c r="E44" s="56">
        <f t="shared" si="35"/>
        <v>11000</v>
      </c>
      <c r="F44" s="56">
        <f t="shared" si="35"/>
        <v>11500</v>
      </c>
      <c r="G44" s="57">
        <f t="shared" si="35"/>
        <v>12000</v>
      </c>
      <c r="H44" s="2"/>
      <c r="I44" s="58">
        <f t="shared" ref="I44:M44" si="36">(C44-B44)/B44</f>
        <v>-0.07022484466</v>
      </c>
      <c r="J44" s="58">
        <f t="shared" si="36"/>
        <v>-0.4711538462</v>
      </c>
      <c r="K44" s="58">
        <f t="shared" si="36"/>
        <v>0</v>
      </c>
      <c r="L44" s="58">
        <f t="shared" si="36"/>
        <v>0.04545454545</v>
      </c>
      <c r="M44" s="58">
        <f t="shared" si="36"/>
        <v>0.04347826087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0" customHeight="1">
      <c r="A45" s="30" t="s">
        <v>46</v>
      </c>
      <c r="B45" s="38"/>
      <c r="C45" s="38"/>
      <c r="D45" s="38"/>
      <c r="E45" s="38"/>
      <c r="F45" s="38"/>
      <c r="G45" s="39"/>
      <c r="H45" s="2"/>
      <c r="I45" s="36" t="s">
        <v>47</v>
      </c>
      <c r="J45" s="36" t="s">
        <v>22</v>
      </c>
      <c r="K45" s="36" t="s">
        <v>22</v>
      </c>
      <c r="L45" s="36" t="s">
        <v>22</v>
      </c>
      <c r="M45" s="36" t="s">
        <v>22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0" customHeight="1">
      <c r="A46" s="33" t="s">
        <v>48</v>
      </c>
      <c r="B46" s="34">
        <v>10820.0</v>
      </c>
      <c r="C46" s="34">
        <v>10820.0</v>
      </c>
      <c r="D46" s="34">
        <v>11000.0</v>
      </c>
      <c r="E46" s="34">
        <v>11000.0</v>
      </c>
      <c r="F46" s="34">
        <v>11500.0</v>
      </c>
      <c r="G46" s="35">
        <v>12000.0</v>
      </c>
      <c r="H46" s="2"/>
      <c r="I46" s="36">
        <f t="shared" ref="I46:M46" si="37">(C46-B46)/B46</f>
        <v>0</v>
      </c>
      <c r="J46" s="36">
        <f t="shared" si="37"/>
        <v>0.01663585952</v>
      </c>
      <c r="K46" s="36">
        <f t="shared" si="37"/>
        <v>0</v>
      </c>
      <c r="L46" s="36">
        <f t="shared" si="37"/>
        <v>0.04545454545</v>
      </c>
      <c r="M46" s="36">
        <f t="shared" si="37"/>
        <v>0.04347826087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0" customHeight="1">
      <c r="A47" s="33" t="s">
        <v>49</v>
      </c>
      <c r="B47" s="34">
        <v>0.0</v>
      </c>
      <c r="C47" s="34">
        <v>0.0</v>
      </c>
      <c r="D47" s="34">
        <v>0.0</v>
      </c>
      <c r="E47" s="34">
        <v>0.0</v>
      </c>
      <c r="F47" s="34">
        <v>0.0</v>
      </c>
      <c r="G47" s="35">
        <v>0.0</v>
      </c>
      <c r="H47" s="2"/>
      <c r="I47" s="36" t="str">
        <f t="shared" ref="I47:M47" si="38">(C47-B47)/B47</f>
        <v>#DIV/0!</v>
      </c>
      <c r="J47" s="36" t="str">
        <f t="shared" si="38"/>
        <v>#DIV/0!</v>
      </c>
      <c r="K47" s="36" t="str">
        <f t="shared" si="38"/>
        <v>#DIV/0!</v>
      </c>
      <c r="L47" s="36" t="str">
        <f t="shared" si="38"/>
        <v>#DIV/0!</v>
      </c>
      <c r="M47" s="36" t="str">
        <f t="shared" si="38"/>
        <v>#DIV/0!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0" customHeight="1">
      <c r="A48" s="33" t="s">
        <v>50</v>
      </c>
      <c r="B48" s="34">
        <v>8917.0</v>
      </c>
      <c r="C48" s="34">
        <v>9921.0</v>
      </c>
      <c r="D48" s="34">
        <v>0.0</v>
      </c>
      <c r="E48" s="34">
        <v>0.0</v>
      </c>
      <c r="F48" s="34">
        <v>0.0</v>
      </c>
      <c r="G48" s="35">
        <v>0.0</v>
      </c>
      <c r="H48" s="2"/>
      <c r="I48" s="36">
        <f t="shared" ref="I48:M48" si="39">(C48-B48)/B48</f>
        <v>0.1125939217</v>
      </c>
      <c r="J48" s="36">
        <f t="shared" si="39"/>
        <v>-1</v>
      </c>
      <c r="K48" s="36" t="str">
        <f t="shared" si="39"/>
        <v>#DIV/0!</v>
      </c>
      <c r="L48" s="36" t="str">
        <f t="shared" si="39"/>
        <v>#DIV/0!</v>
      </c>
      <c r="M48" s="36" t="str">
        <f t="shared" si="39"/>
        <v>#DIV/0!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0" customHeight="1">
      <c r="A49" s="33" t="s">
        <v>51</v>
      </c>
      <c r="B49" s="34">
        <v>0.0</v>
      </c>
      <c r="C49" s="34">
        <v>0.0</v>
      </c>
      <c r="D49" s="34">
        <v>0.0</v>
      </c>
      <c r="E49" s="34">
        <v>0.0</v>
      </c>
      <c r="F49" s="34">
        <v>0.0</v>
      </c>
      <c r="G49" s="35">
        <v>0.0</v>
      </c>
      <c r="H49" s="2"/>
      <c r="I49" s="36" t="str">
        <f t="shared" ref="I49:M49" si="40">(C49-B49)/B49</f>
        <v>#DIV/0!</v>
      </c>
      <c r="J49" s="36" t="str">
        <f t="shared" si="40"/>
        <v>#DIV/0!</v>
      </c>
      <c r="K49" s="36" t="str">
        <f t="shared" si="40"/>
        <v>#DIV/0!</v>
      </c>
      <c r="L49" s="36" t="str">
        <f t="shared" si="40"/>
        <v>#DIV/0!</v>
      </c>
      <c r="M49" s="36" t="str">
        <f t="shared" si="40"/>
        <v>#DIV/0!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0" customHeight="1">
      <c r="A50" s="33" t="s">
        <v>52</v>
      </c>
      <c r="B50" s="34">
        <v>2634.0</v>
      </c>
      <c r="C50" s="34">
        <v>59.0</v>
      </c>
      <c r="D50" s="34">
        <v>0.0</v>
      </c>
      <c r="E50" s="34">
        <v>0.0</v>
      </c>
      <c r="F50" s="34">
        <v>0.0</v>
      </c>
      <c r="G50" s="35">
        <v>0.0</v>
      </c>
      <c r="H50" s="2"/>
      <c r="I50" s="36">
        <f t="shared" ref="I50:M50" si="41">(C50-B50)/B50</f>
        <v>-0.9776006074</v>
      </c>
      <c r="J50" s="36">
        <f t="shared" si="41"/>
        <v>-1</v>
      </c>
      <c r="K50" s="36" t="str">
        <f t="shared" si="41"/>
        <v>#DIV/0!</v>
      </c>
      <c r="L50" s="36" t="str">
        <f t="shared" si="41"/>
        <v>#DIV/0!</v>
      </c>
      <c r="M50" s="36" t="str">
        <f t="shared" si="41"/>
        <v>#DIV/0!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0" customHeight="1">
      <c r="A51" s="41"/>
      <c r="B51" s="42">
        <f t="shared" ref="B51:G51" si="42">SUM(B46:B50)</f>
        <v>22371</v>
      </c>
      <c r="C51" s="42">
        <f t="shared" si="42"/>
        <v>20800</v>
      </c>
      <c r="D51" s="42">
        <f t="shared" si="42"/>
        <v>11000</v>
      </c>
      <c r="E51" s="42">
        <f t="shared" si="42"/>
        <v>11000</v>
      </c>
      <c r="F51" s="42">
        <f t="shared" si="42"/>
        <v>11500</v>
      </c>
      <c r="G51" s="43">
        <f t="shared" si="42"/>
        <v>12000</v>
      </c>
      <c r="H51" s="2"/>
      <c r="I51" s="40">
        <f t="shared" ref="I51:M51" si="43">(C51-B51)/B51</f>
        <v>-0.07022484466</v>
      </c>
      <c r="J51" s="40">
        <f t="shared" si="43"/>
        <v>-0.4711538462</v>
      </c>
      <c r="K51" s="40">
        <f t="shared" si="43"/>
        <v>0</v>
      </c>
      <c r="L51" s="40">
        <f t="shared" si="43"/>
        <v>0.04545454545</v>
      </c>
      <c r="M51" s="40">
        <f t="shared" si="43"/>
        <v>0.04347826087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0" customHeight="1">
      <c r="A52" s="59"/>
      <c r="B52" s="45">
        <v>0.0</v>
      </c>
      <c r="C52" s="45">
        <v>0.0</v>
      </c>
      <c r="D52" s="45">
        <v>0.0</v>
      </c>
      <c r="E52" s="45">
        <v>0.0</v>
      </c>
      <c r="F52" s="45">
        <v>0.0</v>
      </c>
      <c r="G52" s="46">
        <v>0.0</v>
      </c>
      <c r="H52" s="2"/>
      <c r="I52" s="36" t="str">
        <f t="shared" ref="I52:M52" si="44">(C52-B52)/B52</f>
        <v>#DIV/0!</v>
      </c>
      <c r="J52" s="36" t="str">
        <f t="shared" si="44"/>
        <v>#DIV/0!</v>
      </c>
      <c r="K52" s="36" t="str">
        <f t="shared" si="44"/>
        <v>#DIV/0!</v>
      </c>
      <c r="L52" s="36" t="str">
        <f t="shared" si="44"/>
        <v>#DIV/0!</v>
      </c>
      <c r="M52" s="36" t="str">
        <f t="shared" si="44"/>
        <v>#DIV/0!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0" customHeight="1">
      <c r="A53" s="55"/>
      <c r="B53" s="56">
        <f t="shared" ref="B53:G53" si="45">B51+B52</f>
        <v>22371</v>
      </c>
      <c r="C53" s="56">
        <f t="shared" si="45"/>
        <v>20800</v>
      </c>
      <c r="D53" s="56">
        <f t="shared" si="45"/>
        <v>11000</v>
      </c>
      <c r="E53" s="56">
        <f t="shared" si="45"/>
        <v>11000</v>
      </c>
      <c r="F53" s="56">
        <f t="shared" si="45"/>
        <v>11500</v>
      </c>
      <c r="G53" s="57">
        <f t="shared" si="45"/>
        <v>12000</v>
      </c>
      <c r="H53" s="2"/>
      <c r="I53" s="60">
        <f t="shared" ref="I53:M53" si="46">(C53-B53)/B53</f>
        <v>-0.07022484466</v>
      </c>
      <c r="J53" s="60">
        <f t="shared" si="46"/>
        <v>-0.4711538462</v>
      </c>
      <c r="K53" s="60">
        <f t="shared" si="46"/>
        <v>0</v>
      </c>
      <c r="L53" s="60">
        <f t="shared" si="46"/>
        <v>0.04545454545</v>
      </c>
      <c r="M53" s="60">
        <f t="shared" si="46"/>
        <v>0.04347826087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0" customHeight="1">
      <c r="A54" s="61"/>
      <c r="B54" s="62"/>
      <c r="C54" s="62"/>
      <c r="D54" s="62"/>
      <c r="E54" s="62"/>
      <c r="F54" s="62"/>
      <c r="G54" s="62"/>
      <c r="H54" s="2"/>
      <c r="I54" s="63"/>
      <c r="J54" s="63"/>
      <c r="K54" s="63"/>
      <c r="L54" s="63"/>
      <c r="M54" s="63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1.25" customHeight="1">
      <c r="A55" s="61" t="s">
        <v>53</v>
      </c>
      <c r="B55" s="62"/>
      <c r="C55" s="62"/>
      <c r="D55" s="62"/>
      <c r="E55" s="62"/>
      <c r="F55" s="62"/>
      <c r="G55" s="62"/>
      <c r="H55" s="2"/>
      <c r="I55" s="63"/>
      <c r="J55" s="63"/>
      <c r="K55" s="63"/>
      <c r="L55" s="63"/>
      <c r="M55" s="63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0" customHeight="1">
      <c r="A56" s="64" t="s">
        <v>54</v>
      </c>
      <c r="B56" s="65">
        <f t="shared" ref="B56:G56" si="47">(B33+B34)/B25</f>
        <v>0.02612436449</v>
      </c>
      <c r="C56" s="65">
        <f t="shared" si="47"/>
        <v>0.1019637847</v>
      </c>
      <c r="D56" s="65">
        <f t="shared" si="47"/>
        <v>0</v>
      </c>
      <c r="E56" s="65">
        <f t="shared" si="47"/>
        <v>0</v>
      </c>
      <c r="F56" s="65">
        <f t="shared" si="47"/>
        <v>0</v>
      </c>
      <c r="G56" s="65">
        <f t="shared" si="47"/>
        <v>0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1.25" customHeight="1">
      <c r="A57" s="64" t="s">
        <v>55</v>
      </c>
      <c r="B57" s="65">
        <f t="shared" ref="B57:G57" si="48">(B33+B34)/B51</f>
        <v>0.04479013008</v>
      </c>
      <c r="C57" s="65">
        <f t="shared" si="48"/>
        <v>0.1922115385</v>
      </c>
      <c r="D57" s="65">
        <f t="shared" si="48"/>
        <v>0</v>
      </c>
      <c r="E57" s="65">
        <f t="shared" si="48"/>
        <v>0</v>
      </c>
      <c r="F57" s="65">
        <f t="shared" si="48"/>
        <v>0</v>
      </c>
      <c r="G57" s="65">
        <f t="shared" si="48"/>
        <v>0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1.25" customHeight="1">
      <c r="A58" s="66"/>
      <c r="B58" s="67"/>
      <c r="C58" s="67"/>
      <c r="D58" s="67"/>
      <c r="E58" s="67"/>
      <c r="F58" s="67"/>
      <c r="G58" s="6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3.5" customHeight="1">
      <c r="A59" s="68" t="s">
        <v>56</v>
      </c>
      <c r="B59" s="67"/>
      <c r="C59" s="67"/>
      <c r="D59" s="67"/>
      <c r="E59" s="67"/>
      <c r="F59" s="67"/>
      <c r="G59" s="6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3.5" customHeight="1">
      <c r="A60" s="69" t="s">
        <v>57</v>
      </c>
      <c r="B60" s="70"/>
      <c r="C60" s="70"/>
      <c r="D60" s="70"/>
      <c r="E60" s="70"/>
      <c r="F60" s="70"/>
      <c r="G60" s="70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1.25" customHeight="1">
      <c r="A61" s="2"/>
      <c r="B61" s="70"/>
      <c r="C61" s="70"/>
      <c r="D61" s="70"/>
      <c r="E61" s="70"/>
      <c r="F61" s="70"/>
      <c r="G61" s="70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1.25" customHeight="1">
      <c r="A62" s="71" t="s">
        <v>58</v>
      </c>
      <c r="B62" s="72" t="str">
        <f t="shared" ref="B62:G62" si="49">IF(B53=B44,"ok",B53-B44)</f>
        <v>ok</v>
      </c>
      <c r="C62" s="72" t="str">
        <f t="shared" si="49"/>
        <v>ok</v>
      </c>
      <c r="D62" s="72" t="str">
        <f t="shared" si="49"/>
        <v>ok</v>
      </c>
      <c r="E62" s="72" t="str">
        <f t="shared" si="49"/>
        <v>ok</v>
      </c>
      <c r="F62" s="72" t="str">
        <f t="shared" si="49"/>
        <v>ok</v>
      </c>
      <c r="G62" s="72" t="str">
        <f t="shared" si="49"/>
        <v>ok</v>
      </c>
      <c r="H62" s="2"/>
      <c r="I62" s="72" t="str">
        <f t="shared" ref="I62:M62" si="50">IF(I53=I44,"ok",I53-I44)</f>
        <v>ok</v>
      </c>
      <c r="J62" s="72" t="str">
        <f t="shared" si="50"/>
        <v>ok</v>
      </c>
      <c r="K62" s="72" t="str">
        <f t="shared" si="50"/>
        <v>ok</v>
      </c>
      <c r="L62" s="72" t="str">
        <f t="shared" si="50"/>
        <v>ok</v>
      </c>
      <c r="M62" s="72" t="str">
        <f t="shared" si="50"/>
        <v>ok</v>
      </c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1.25" customHeight="1">
      <c r="A63" s="2"/>
      <c r="B63" s="73"/>
      <c r="C63" s="73"/>
      <c r="D63" s="73"/>
      <c r="E63" s="73"/>
      <c r="F63" s="73"/>
      <c r="G63" s="73"/>
      <c r="H63" s="72"/>
      <c r="I63" s="74"/>
      <c r="J63" s="74"/>
      <c r="K63" s="74"/>
      <c r="L63" s="74"/>
      <c r="M63" s="74"/>
      <c r="N63" s="72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</row>
    <row r="64" ht="11.25" customHeight="1">
      <c r="A64" s="2"/>
      <c r="B64" s="75"/>
      <c r="C64" s="75"/>
      <c r="D64" s="75"/>
      <c r="E64" s="75"/>
      <c r="F64" s="75"/>
      <c r="G64" s="75"/>
      <c r="H64" s="74"/>
      <c r="I64" s="2"/>
      <c r="J64" s="2"/>
      <c r="K64" s="2"/>
      <c r="L64" s="2"/>
      <c r="M64" s="2"/>
      <c r="N64" s="74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1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1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1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1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1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1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1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1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1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1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1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1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1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1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1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1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1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1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1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1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1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1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1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1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1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1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1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1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1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1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1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1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1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1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1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1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1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1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1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1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1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1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1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1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1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1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1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1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1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1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1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1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1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1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1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1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1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1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1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1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1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1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1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1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1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1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1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1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1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1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1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1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1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1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1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1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1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1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1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1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1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1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1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1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1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1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1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1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1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1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1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1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1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1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1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1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1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1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1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1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1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1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1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1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1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1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1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1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1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1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1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1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1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1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1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1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1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1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1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1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1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1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1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1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1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1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1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1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1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1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1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1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1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1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1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1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1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1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1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1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1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1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1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1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1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1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1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1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1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1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1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1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1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1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1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1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1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1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1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1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1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1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1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1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1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1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1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1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1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1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1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1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1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1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1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1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1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1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1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1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1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1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1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1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1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1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1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1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1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1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1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1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1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1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1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1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1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1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1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1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1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1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1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1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1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1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1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1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1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1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1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1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1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1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1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1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1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1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1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1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1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1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1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1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1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1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1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1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1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1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1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1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1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1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1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1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1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1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1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1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1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1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1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1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1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1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1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1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1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1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1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1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1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1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1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1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1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1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1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1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1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1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1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1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1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1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1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1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1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1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1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1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1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1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1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1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1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1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1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1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1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1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1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1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1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1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1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1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1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1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1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1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1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1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1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1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1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1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1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1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1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1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1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1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1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1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1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1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1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1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1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1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1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1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1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1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1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1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1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1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1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1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1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1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1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1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1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1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1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1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1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1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1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1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1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1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1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1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1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1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1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1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1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1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1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1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1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1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1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1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1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1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1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1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1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1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1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1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1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1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1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1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1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1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1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1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1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1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1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1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1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1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1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1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1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1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1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1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1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1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1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1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1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1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1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1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1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1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1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1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1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1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1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1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1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1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1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1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1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1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1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1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1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1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1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1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1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1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1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1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1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1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1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1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1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1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1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1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1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1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1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1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1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1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1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1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1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1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1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1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1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1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1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1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1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1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1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1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1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1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1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1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1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1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1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1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1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1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1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1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1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1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1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1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1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1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1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1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1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1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1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1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1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1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1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1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1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1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1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1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1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1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1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1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1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1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1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1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1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1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1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1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1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1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1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1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1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1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1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1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1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1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1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1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1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1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1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1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1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1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1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1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1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1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1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1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1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1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1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1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1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1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1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1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1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1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1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1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1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1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1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1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1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1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1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1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1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1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1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1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1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1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1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1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1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1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1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1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1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1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1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1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1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1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1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1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1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1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1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1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1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1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1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1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1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1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1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1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1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1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1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1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1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1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1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1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1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1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1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1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1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1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1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1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1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1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1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1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1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1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1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1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1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1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1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1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1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1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1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1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1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1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1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1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1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1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1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1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1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1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1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1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1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1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1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1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1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1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1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1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1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1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1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1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1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1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1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1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1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1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1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1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1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1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1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1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1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1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1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1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1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1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1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1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1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1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1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1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1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1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1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1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1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1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1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1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1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1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1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1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1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1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1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1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1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1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1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1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1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1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1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1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1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1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1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1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1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1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1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1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1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1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1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1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1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1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1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1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1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1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1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1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1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1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1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1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1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1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1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1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1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1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1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1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1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1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1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1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1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1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1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1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1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1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1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1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1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1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1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1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1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1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1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1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1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1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1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1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1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1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1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1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1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1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1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1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1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1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1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1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1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1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1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1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1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1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1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1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1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1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1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1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1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1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1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1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1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1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1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1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1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1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1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1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1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1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1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1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1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1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1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1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1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1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1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1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1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1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1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1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1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1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1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1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1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1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1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1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1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1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1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1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1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1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1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1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1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1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1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1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1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1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1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1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1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1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1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1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1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1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1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1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1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1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1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1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1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1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1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1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1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1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1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1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1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1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1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1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1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1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1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1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1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1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1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1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1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1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1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1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1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1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1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1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1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1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1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1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1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1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1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1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1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1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1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1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1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1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1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1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1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1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1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1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1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1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1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1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1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1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1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1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1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1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1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1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1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1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1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1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1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1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1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1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1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1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1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1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1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1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1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1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1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1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1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1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1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1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1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1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1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1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1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1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1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1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1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1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1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1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1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1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1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1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1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1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1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1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1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1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1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1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1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1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1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1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1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1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1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1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1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1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1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1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1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1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1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1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1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1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1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1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1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1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1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1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I7:M7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2021-01-31T14:12:38Z</dcterms:created>
</cp:coreProperties>
</file>