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 de profit și pierdere" sheetId="1" r:id="rId4"/>
  </sheets>
  <definedNames/>
  <calcPr/>
  <extLst>
    <ext uri="GoogleSheetsCustomDataVersion1">
      <go:sheetsCustomData xmlns:go="http://customooxmlschemas.google.com/" r:id="rId5" roundtripDataSignature="AMtx7mgQHTVxzMo+y6wNxVqJ9Wir0APXQQ=="/>
    </ext>
  </extLst>
</workbook>
</file>

<file path=xl/sharedStrings.xml><?xml version="1.0" encoding="utf-8"?>
<sst xmlns="http://schemas.openxmlformats.org/spreadsheetml/2006/main" count="72" uniqueCount="41">
  <si>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</si>
  <si>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</si>
  <si>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</si>
  <si>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Contul de profit și pierdere</t>
  </si>
  <si>
    <t>Rezumatul declarației de profit și pierdere</t>
  </si>
  <si>
    <t>Numai în scopuri analitice - să nu fie incluse în raport. Aceste comparații sunt uneori utile, dar în cazuri foarte selective. O analiză este necesară!</t>
  </si>
  <si>
    <t>Numai în scopuri analitice - să nu fie incluse în raport.
Produse ca procent din vânzări</t>
  </si>
  <si>
    <t>Anul încheiat pe 31 decembrie</t>
  </si>
  <si>
    <t>Schimbare din</t>
  </si>
  <si>
    <t xml:space="preserve"> </t>
  </si>
  <si>
    <t>*MDL'000</t>
  </si>
  <si>
    <t>actual</t>
  </si>
  <si>
    <t>bugetat</t>
  </si>
  <si>
    <t>prognozat</t>
  </si>
  <si>
    <t xml:space="preserve">Entitatea  XY </t>
  </si>
  <si>
    <t>auditat</t>
  </si>
  <si>
    <t>neauditat</t>
  </si>
  <si>
    <t>%</t>
  </si>
  <si>
    <t>Veniturile din vânzări</t>
  </si>
  <si>
    <t>Costul bunurilor vândute</t>
  </si>
  <si>
    <t>Profit (pierdere) brut</t>
  </si>
  <si>
    <t>Costuri generale și administrative</t>
  </si>
  <si>
    <t>Costuri de vânzare și marketing</t>
  </si>
  <si>
    <t>Costuri de cercetare și dezvoltare</t>
  </si>
  <si>
    <t>Alte cheltuieli operaționae</t>
  </si>
  <si>
    <t>EBITDA*</t>
  </si>
  <si>
    <t>Depreciere și amortizare</t>
  </si>
  <si>
    <t>EBIT*</t>
  </si>
  <si>
    <t>Dobânzi (venituri) / cheltuieli nete</t>
  </si>
  <si>
    <t>Alte (venituri) / cheltuieli</t>
  </si>
  <si>
    <t>Profitul înainte de impozitul pe venit</t>
  </si>
  <si>
    <t>Provizion pentru impozitul pe venit</t>
  </si>
  <si>
    <t>Profit (pierdere) net</t>
  </si>
  <si>
    <t>NOTĂ: Adăugă elemente sau rânduri suplimentare, după cum este necesar.</t>
  </si>
  <si>
    <t>Rapoarte de funcționare și performanță</t>
  </si>
  <si>
    <t>Marja brută</t>
  </si>
  <si>
    <t>EBITDA ca % din vânzări</t>
  </si>
  <si>
    <t>EBIT ca % din vânzări</t>
  </si>
  <si>
    <t>*EBIT = profitul înainte de plata dobânzilor și impozitului</t>
  </si>
  <si>
    <t>*EBITDA = câștigul operațional (câștigul unei firme înainte de dobânzi, impozite, depreciere și amortizare)</t>
  </si>
  <si>
    <t>EBITDA = profitul net + cheltuiala cu dobânda + cheltuiala cu impozitele + cheltuiala cu amortizarea + deprecierea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</si>
</sst>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0"/>
    <numFmt numFmtId="165" formatCode="#,##0_);\(#,##0\);\-_)"/>
    <numFmt numFmtId="166" formatCode="#,##0.0%\ ;\(#,##0.0%\);\-&quot; &quot;"/>
    <numFmt numFmtId="167" formatCode="#,##0.0%;\(#,##0.0\)%;\-"/>
    <numFmt numFmtId="168" formatCode="0.0%"/>
    <numFmt numFmtId="169" formatCode="0.0"/>
  </numFmts>
  <fonts count="17">
    <font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8.0"/>
      <color theme="1"/>
      <name val="Arial"/>
    </font>
    <font>
      <sz val="9.0"/>
      <name val="Arial"/>
    </font>
    <font>
      <i/>
      <sz val="8.0"/>
      <name val="Arial"/>
    </font>
    <font>
      <i/>
      <sz val="8.0"/>
      <color theme="1"/>
      <name val="Arial"/>
    </font>
    <font>
      <b/>
      <sz val="12.0"/>
      <name val="Arial"/>
    </font>
    <font>
      <b/>
      <sz val="8.0"/>
      <color rgb="FFFFFFFF"/>
      <name val="Arial"/>
    </font>
    <font>
      <b/>
      <i/>
      <sz val="8.0"/>
      <color theme="0"/>
      <name val="Arial"/>
    </font>
    <font/>
    <font>
      <b/>
      <sz val="8.0"/>
      <color rgb="FF000000"/>
      <name val="Arial"/>
    </font>
    <font>
      <b/>
      <sz val="8.0"/>
      <color theme="1"/>
      <name val="Arial"/>
    </font>
    <font>
      <b/>
      <i/>
      <sz val="8.0"/>
      <color theme="1"/>
      <name val="Arial"/>
    </font>
    <font>
      <sz val="8.0"/>
      <color rgb="FF000000"/>
      <name val="Arial"/>
    </font>
    <font>
      <sz val="10.0"/>
      <name val="Arial"/>
    </font>
    <font>
      <i/>
      <sz val="10.0"/>
      <color rgb="FF20124D"/>
      <name val="TiemposText"/>
    </font>
  </fonts>
  <fills count="7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1F3864"/>
      </left>
      <right/>
      <top/>
      <bottom/>
    </border>
    <border>
      <left/>
      <right style="thin">
        <color rgb="FF1F3864"/>
      </right>
      <top/>
      <bottom/>
    </border>
    <border>
      <left style="thin">
        <color rgb="FF1F3864"/>
      </left>
      <right/>
      <top/>
      <bottom style="thin">
        <color rgb="FF1F3864"/>
      </bottom>
    </border>
    <border>
      <left/>
      <right/>
      <top/>
      <bottom style="thin">
        <color rgb="FF1F3864"/>
      </bottom>
    </border>
    <border>
      <top style="thin">
        <color rgb="FF000000"/>
      </top>
    </border>
    <border>
      <bottom style="thin">
        <color rgb="FF000000"/>
      </bottom>
    </border>
    <border>
      <left/>
      <right style="thin">
        <color rgb="FF1F3864"/>
      </right>
      <top/>
      <bottom style="thin">
        <color rgb="FF1F3864"/>
      </bottom>
    </border>
    <border>
      <left style="thin">
        <color rgb="FF1F3864"/>
      </left>
      <right/>
      <top style="thin">
        <color rgb="FF1F3864"/>
      </top>
      <bottom style="medium">
        <color rgb="FF1F3864"/>
      </bottom>
    </border>
    <border>
      <left/>
      <right/>
      <top style="thin">
        <color rgb="FF1F3864"/>
      </top>
      <bottom style="medium">
        <color rgb="FF1F3864"/>
      </bottom>
    </border>
    <border>
      <left/>
      <right style="thin">
        <color rgb="FF1F3864"/>
      </right>
      <top style="thin">
        <color rgb="FF1F3864"/>
      </top>
      <bottom style="medium">
        <color rgb="FF1F3864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0" xfId="0" applyFont="1"/>
    <xf borderId="0" fillId="0" fontId="4" numFmtId="164" xfId="0" applyAlignment="1" applyFont="1" applyNumberFormat="1">
      <alignment readingOrder="0"/>
    </xf>
    <xf borderId="0" fillId="0" fontId="5" numFmtId="164" xfId="0" applyAlignment="1" applyFont="1" applyNumberFormat="1">
      <alignment readingOrder="0"/>
    </xf>
    <xf borderId="0" fillId="0" fontId="6" numFmtId="164" xfId="0" applyFont="1" applyNumberFormat="1"/>
    <xf borderId="0" fillId="0" fontId="7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1" fillId="2" fontId="8" numFmtId="0" xfId="0" applyAlignment="1" applyBorder="1" applyFill="1" applyFont="1">
      <alignment horizontal="left" vertical="center"/>
    </xf>
    <xf borderId="2" fillId="2" fontId="8" numFmtId="0" xfId="0" applyAlignment="1" applyBorder="1" applyFont="1">
      <alignment horizontal="left" vertical="center"/>
    </xf>
    <xf borderId="3" fillId="2" fontId="8" numFmtId="0" xfId="0" applyAlignment="1" applyBorder="1" applyFont="1">
      <alignment horizontal="left" vertical="center"/>
    </xf>
    <xf borderId="4" fillId="3" fontId="9" numFmtId="0" xfId="0" applyAlignment="1" applyBorder="1" applyFill="1" applyFont="1">
      <alignment horizontal="center" shrinkToFit="0" wrapText="1"/>
    </xf>
    <xf borderId="5" fillId="0" fontId="10" numFmtId="0" xfId="0" applyBorder="1" applyFont="1"/>
    <xf borderId="6" fillId="0" fontId="10" numFmtId="0" xfId="0" applyBorder="1" applyFont="1"/>
    <xf borderId="7" fillId="3" fontId="9" numFmtId="0" xfId="0" applyAlignment="1" applyBorder="1" applyFont="1">
      <alignment horizontal="center" shrinkToFit="0" wrapText="1"/>
    </xf>
    <xf borderId="1" fillId="4" fontId="11" numFmtId="0" xfId="0" applyAlignment="1" applyBorder="1" applyFill="1" applyFont="1">
      <alignment horizontal="left"/>
    </xf>
    <xf borderId="2" fillId="4" fontId="11" numFmtId="0" xfId="0" applyAlignment="1" applyBorder="1" applyFont="1">
      <alignment horizontal="right"/>
    </xf>
    <xf borderId="3" fillId="4" fontId="11" numFmtId="0" xfId="0" applyAlignment="1" applyBorder="1" applyFont="1">
      <alignment horizontal="right"/>
    </xf>
    <xf borderId="0" fillId="0" fontId="12" numFmtId="0" xfId="0" applyAlignment="1" applyFont="1">
      <alignment horizontal="center"/>
    </xf>
    <xf borderId="8" fillId="4" fontId="11" numFmtId="0" xfId="0" applyAlignment="1" applyBorder="1" applyFont="1">
      <alignment horizontal="left"/>
    </xf>
    <xf borderId="7" fillId="4" fontId="11" numFmtId="0" xfId="0" applyAlignment="1" applyBorder="1" applyFont="1">
      <alignment horizontal="right"/>
    </xf>
    <xf borderId="9" fillId="4" fontId="11" numFmtId="0" xfId="0" applyAlignment="1" applyBorder="1" applyFont="1">
      <alignment horizontal="right"/>
    </xf>
    <xf borderId="0" fillId="0" fontId="12" numFmtId="0" xfId="0" applyFont="1"/>
    <xf borderId="10" fillId="4" fontId="11" numFmtId="0" xfId="0" applyAlignment="1" applyBorder="1" applyFont="1">
      <alignment horizontal="left"/>
    </xf>
    <xf borderId="11" fillId="5" fontId="11" numFmtId="0" xfId="0" applyAlignment="1" applyBorder="1" applyFill="1" applyFont="1">
      <alignment horizontal="right"/>
    </xf>
    <xf borderId="0" fillId="0" fontId="13" numFmtId="0" xfId="0" applyAlignment="1" applyFont="1">
      <alignment horizontal="right"/>
    </xf>
    <xf borderId="8" fillId="4" fontId="3" numFmtId="0" xfId="0" applyAlignment="1" applyBorder="1" applyFont="1">
      <alignment horizontal="left" vertical="center"/>
    </xf>
    <xf borderId="7" fillId="6" fontId="3" numFmtId="165" xfId="0" applyAlignment="1" applyBorder="1" applyFill="1" applyFont="1" applyNumberFormat="1">
      <alignment horizontal="right" vertical="center"/>
    </xf>
    <xf borderId="9" fillId="6" fontId="3" numFmtId="165" xfId="0" applyAlignment="1" applyBorder="1" applyFont="1" applyNumberFormat="1">
      <alignment horizontal="right" vertical="center"/>
    </xf>
    <xf borderId="12" fillId="0" fontId="6" numFmtId="166" xfId="0" applyAlignment="1" applyBorder="1" applyFont="1" applyNumberFormat="1">
      <alignment horizontal="right"/>
    </xf>
    <xf borderId="13" fillId="0" fontId="6" numFmtId="166" xfId="0" applyAlignment="1" applyBorder="1" applyFont="1" applyNumberFormat="1">
      <alignment horizontal="right"/>
    </xf>
    <xf borderId="0" fillId="0" fontId="6" numFmtId="166" xfId="0" applyAlignment="1" applyFont="1" applyNumberFormat="1">
      <alignment horizontal="right"/>
    </xf>
    <xf borderId="1" fillId="4" fontId="14" numFmtId="0" xfId="0" applyAlignment="1" applyBorder="1" applyFont="1">
      <alignment horizontal="left" vertical="center"/>
    </xf>
    <xf borderId="2" fillId="4" fontId="14" numFmtId="165" xfId="0" applyAlignment="1" applyBorder="1" applyFont="1" applyNumberFormat="1">
      <alignment horizontal="right" vertical="center"/>
    </xf>
    <xf borderId="3" fillId="4" fontId="14" numFmtId="165" xfId="0" applyAlignment="1" applyBorder="1" applyFont="1" applyNumberFormat="1">
      <alignment horizontal="right" vertical="center"/>
    </xf>
    <xf borderId="10" fillId="4" fontId="3" numFmtId="0" xfId="0" applyAlignment="1" applyBorder="1" applyFont="1">
      <alignment horizontal="left" vertical="center"/>
    </xf>
    <xf borderId="11" fillId="6" fontId="3" numFmtId="165" xfId="0" applyAlignment="1" applyBorder="1" applyFont="1" applyNumberFormat="1">
      <alignment horizontal="right" vertical="center"/>
    </xf>
    <xf borderId="14" fillId="6" fontId="3" numFmtId="165" xfId="0" applyAlignment="1" applyBorder="1" applyFont="1" applyNumberFormat="1">
      <alignment horizontal="right" vertical="center"/>
    </xf>
    <xf borderId="8" fillId="4" fontId="14" numFmtId="0" xfId="0" applyAlignment="1" applyBorder="1" applyFont="1">
      <alignment horizontal="left" readingOrder="0" vertical="center"/>
    </xf>
    <xf borderId="7" fillId="4" fontId="14" numFmtId="165" xfId="0" applyAlignment="1" applyBorder="1" applyFont="1" applyNumberFormat="1">
      <alignment horizontal="right" vertical="center"/>
    </xf>
    <xf borderId="9" fillId="4" fontId="14" numFmtId="165" xfId="0" applyAlignment="1" applyBorder="1" applyFont="1" applyNumberFormat="1">
      <alignment horizontal="right" vertical="center"/>
    </xf>
    <xf borderId="1" fillId="4" fontId="14" numFmtId="0" xfId="0" applyAlignment="1" applyBorder="1" applyFont="1">
      <alignment horizontal="left" readingOrder="0" vertical="center"/>
    </xf>
    <xf borderId="8" fillId="4" fontId="14" numFmtId="0" xfId="0" applyAlignment="1" applyBorder="1" applyFont="1">
      <alignment horizontal="left" vertical="center"/>
    </xf>
    <xf borderId="15" fillId="4" fontId="11" numFmtId="0" xfId="0" applyAlignment="1" applyBorder="1" applyFont="1">
      <alignment horizontal="left" vertical="center"/>
    </xf>
    <xf borderId="16" fillId="4" fontId="11" numFmtId="165" xfId="0" applyAlignment="1" applyBorder="1" applyFont="1" applyNumberFormat="1">
      <alignment horizontal="right" vertical="center"/>
    </xf>
    <xf borderId="17" fillId="4" fontId="11" numFmtId="165" xfId="0" applyAlignment="1" applyBorder="1" applyFont="1" applyNumberFormat="1">
      <alignment horizontal="right" vertical="center"/>
    </xf>
    <xf borderId="18" fillId="0" fontId="6" numFmtId="166" xfId="0" applyAlignment="1" applyBorder="1" applyFont="1" applyNumberFormat="1">
      <alignment horizontal="right"/>
    </xf>
    <xf borderId="7" fillId="4" fontId="2" numFmtId="0" xfId="0" applyBorder="1" applyFont="1"/>
    <xf borderId="7" fillId="4" fontId="6" numFmtId="167" xfId="0" applyAlignment="1" applyBorder="1" applyFont="1" applyNumberFormat="1">
      <alignment horizontal="right"/>
    </xf>
    <xf borderId="7" fillId="4" fontId="3" numFmtId="0" xfId="0" applyBorder="1" applyFont="1"/>
    <xf borderId="0" fillId="0" fontId="15" numFmtId="0" xfId="0" applyAlignment="1" applyFont="1">
      <alignment readingOrder="0"/>
    </xf>
    <xf borderId="0" fillId="0" fontId="6" numFmtId="167" xfId="0" applyAlignment="1" applyFont="1" applyNumberFormat="1">
      <alignment horizontal="right"/>
    </xf>
    <xf borderId="0" fillId="0" fontId="2" numFmtId="9" xfId="0" applyFont="1" applyNumberFormat="1"/>
    <xf borderId="0" fillId="0" fontId="3" numFmtId="168" xfId="0" applyFont="1" applyNumberFormat="1"/>
    <xf borderId="0" fillId="0" fontId="3" numFmtId="169" xfId="0" applyFont="1" applyNumberFormat="1"/>
    <xf borderId="0" fillId="4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Col="1"/>
  <cols>
    <col customWidth="1" min="1" max="1" width="24.0"/>
    <col customWidth="1" min="2" max="4" width="5.75" outlineLevel="1"/>
    <col customWidth="1" min="5" max="7" width="7.25" outlineLevel="1"/>
    <col customWidth="1" min="8" max="8" width="7.88"/>
    <col customWidth="1" min="9" max="13" width="14.25"/>
    <col customWidth="1" min="14" max="14" width="11.38"/>
    <col customWidth="1" min="15" max="26" width="7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5" t="s">
        <v>2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6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7" t="s">
        <v>3</v>
      </c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75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" t="s">
        <v>4</v>
      </c>
      <c r="B7" s="11"/>
      <c r="C7" s="11"/>
      <c r="D7" s="11"/>
      <c r="E7" s="11"/>
      <c r="F7" s="11"/>
      <c r="G7" s="12"/>
      <c r="H7" s="2"/>
      <c r="I7" s="13" t="s">
        <v>5</v>
      </c>
      <c r="J7" s="14"/>
      <c r="K7" s="14"/>
      <c r="L7" s="14"/>
      <c r="M7" s="15"/>
      <c r="N7" s="3"/>
      <c r="O7" s="13" t="s">
        <v>6</v>
      </c>
      <c r="P7" s="14"/>
      <c r="Q7" s="14"/>
      <c r="R7" s="14"/>
      <c r="S7" s="15"/>
      <c r="T7" s="16"/>
      <c r="U7" s="3"/>
      <c r="V7" s="3"/>
      <c r="W7" s="3"/>
      <c r="X7" s="3"/>
      <c r="Y7" s="3"/>
      <c r="Z7" s="3"/>
    </row>
    <row r="8" ht="12.75" customHeight="1">
      <c r="A8" s="17" t="s">
        <v>7</v>
      </c>
      <c r="B8" s="18">
        <f t="shared" ref="B8:D8" si="1">C8-1</f>
        <v>2018</v>
      </c>
      <c r="C8" s="18">
        <f t="shared" si="1"/>
        <v>2019</v>
      </c>
      <c r="D8" s="18">
        <f t="shared" si="1"/>
        <v>2020</v>
      </c>
      <c r="E8" s="18">
        <f>YEAR(TODAY())</f>
        <v>2021</v>
      </c>
      <c r="F8" s="18">
        <f t="shared" ref="F8:G8" si="2">E8+1</f>
        <v>2022</v>
      </c>
      <c r="G8" s="19">
        <f t="shared" si="2"/>
        <v>2023</v>
      </c>
      <c r="H8" s="2"/>
      <c r="I8" s="20" t="s">
        <v>8</v>
      </c>
      <c r="J8" s="20" t="s">
        <v>8</v>
      </c>
      <c r="K8" s="20" t="s">
        <v>8</v>
      </c>
      <c r="L8" s="20" t="s">
        <v>8</v>
      </c>
      <c r="M8" s="20" t="s">
        <v>8</v>
      </c>
      <c r="N8" s="3"/>
      <c r="O8" s="3" t="s">
        <v>9</v>
      </c>
      <c r="P8" s="3" t="s">
        <v>9</v>
      </c>
      <c r="Q8" s="3" t="s">
        <v>9</v>
      </c>
      <c r="R8" s="3" t="s">
        <v>9</v>
      </c>
      <c r="S8" s="3" t="s">
        <v>9</v>
      </c>
      <c r="T8" s="3" t="s">
        <v>9</v>
      </c>
      <c r="U8" s="3"/>
      <c r="V8" s="3"/>
      <c r="W8" s="3"/>
      <c r="X8" s="3"/>
      <c r="Y8" s="3"/>
      <c r="Z8" s="3"/>
    </row>
    <row r="9" ht="12.75" customHeight="1">
      <c r="A9" s="21" t="s">
        <v>10</v>
      </c>
      <c r="B9" s="22" t="s">
        <v>11</v>
      </c>
      <c r="C9" s="22" t="s">
        <v>11</v>
      </c>
      <c r="D9" s="22" t="s">
        <v>11</v>
      </c>
      <c r="E9" s="22" t="s">
        <v>12</v>
      </c>
      <c r="F9" s="22" t="s">
        <v>13</v>
      </c>
      <c r="G9" s="23" t="s">
        <v>13</v>
      </c>
      <c r="H9" s="2"/>
      <c r="I9" s="20" t="str">
        <f>CONCATENATE(YEAR(TODAY())-3,"-",YEAR(TODAY())-2)</f>
        <v>2018-2019</v>
      </c>
      <c r="J9" s="20" t="str">
        <f>CONCATENATE(YEAR(TODAY())-2,"-",YEAR(TODAY())-1)</f>
        <v>2019-2020</v>
      </c>
      <c r="K9" s="20" t="str">
        <f>CONCATENATE(YEAR(TODAY())-1,"-",YEAR(TODAY()))</f>
        <v>2020-2021</v>
      </c>
      <c r="L9" s="20" t="str">
        <f>CONCATENATE(YEAR(TODAY()),"-",YEAR(TODAY())+1)</f>
        <v>2021-2022</v>
      </c>
      <c r="M9" s="20" t="str">
        <f>CONCATENATE(YEAR(TODAY())+1,"-",YEAR(TODAY())+2)</f>
        <v>2022-2023</v>
      </c>
      <c r="N9" s="3"/>
      <c r="O9" s="24">
        <f t="shared" ref="O9:T9" si="3">B8</f>
        <v>2018</v>
      </c>
      <c r="P9" s="24">
        <f t="shared" si="3"/>
        <v>2019</v>
      </c>
      <c r="Q9" s="24">
        <f t="shared" si="3"/>
        <v>2020</v>
      </c>
      <c r="R9" s="24">
        <f t="shared" si="3"/>
        <v>2021</v>
      </c>
      <c r="S9" s="24">
        <f t="shared" si="3"/>
        <v>2022</v>
      </c>
      <c r="T9" s="24">
        <f t="shared" si="3"/>
        <v>2023</v>
      </c>
      <c r="U9" s="3"/>
      <c r="V9" s="3"/>
      <c r="W9" s="3"/>
      <c r="X9" s="3"/>
      <c r="Y9" s="3"/>
      <c r="Z9" s="3"/>
    </row>
    <row r="10" ht="12.75" customHeight="1">
      <c r="A10" s="25" t="s">
        <v>14</v>
      </c>
      <c r="B10" s="26" t="s">
        <v>15</v>
      </c>
      <c r="C10" s="26" t="s">
        <v>15</v>
      </c>
      <c r="D10" s="26" t="s">
        <v>15</v>
      </c>
      <c r="E10" s="26" t="s">
        <v>16</v>
      </c>
      <c r="F10" s="26" t="s">
        <v>16</v>
      </c>
      <c r="G10" s="26" t="s">
        <v>16</v>
      </c>
      <c r="H10" s="2"/>
      <c r="I10" s="27" t="s">
        <v>17</v>
      </c>
      <c r="J10" s="27" t="s">
        <v>17</v>
      </c>
      <c r="K10" s="27" t="s">
        <v>17</v>
      </c>
      <c r="L10" s="27" t="s">
        <v>17</v>
      </c>
      <c r="M10" s="27" t="s">
        <v>17</v>
      </c>
      <c r="N10" s="3"/>
      <c r="O10" s="27" t="s">
        <v>17</v>
      </c>
      <c r="P10" s="27" t="s">
        <v>17</v>
      </c>
      <c r="Q10" s="27" t="s">
        <v>17</v>
      </c>
      <c r="R10" s="27" t="s">
        <v>17</v>
      </c>
      <c r="S10" s="27" t="s">
        <v>17</v>
      </c>
      <c r="T10" s="27" t="s">
        <v>17</v>
      </c>
      <c r="U10" s="3"/>
      <c r="V10" s="3"/>
      <c r="W10" s="3"/>
      <c r="X10" s="3"/>
      <c r="Y10" s="3"/>
      <c r="Z10" s="3"/>
    </row>
    <row r="11" ht="12.75" customHeight="1">
      <c r="A11" s="28" t="s">
        <v>18</v>
      </c>
      <c r="B11" s="29">
        <v>65250.0</v>
      </c>
      <c r="C11" s="29">
        <v>59138.0</v>
      </c>
      <c r="D11" s="29">
        <v>61000.0</v>
      </c>
      <c r="E11" s="29">
        <v>62000.0</v>
      </c>
      <c r="F11" s="29">
        <v>66000.0</v>
      </c>
      <c r="G11" s="30">
        <v>70000.0</v>
      </c>
      <c r="H11" s="2"/>
      <c r="I11" s="31">
        <f t="shared" ref="I11:M11" si="4">(C11-B11)/B11</f>
        <v>-0.09367049808</v>
      </c>
      <c r="J11" s="31">
        <f t="shared" si="4"/>
        <v>0.03148567757</v>
      </c>
      <c r="K11" s="31">
        <f t="shared" si="4"/>
        <v>0.01639344262</v>
      </c>
      <c r="L11" s="31">
        <f t="shared" si="4"/>
        <v>0.06451612903</v>
      </c>
      <c r="M11" s="31">
        <f t="shared" si="4"/>
        <v>0.06060606061</v>
      </c>
      <c r="N11" s="3"/>
      <c r="O11" s="31">
        <f t="shared" ref="O11:O25" si="6">B11/$B$11</f>
        <v>1</v>
      </c>
      <c r="P11" s="31">
        <f t="shared" ref="P11:P25" si="7">C11/$C$11</f>
        <v>1</v>
      </c>
      <c r="Q11" s="31">
        <f t="shared" ref="Q11:Q25" si="8">D11/$D$11</f>
        <v>1</v>
      </c>
      <c r="R11" s="31">
        <f t="shared" ref="R11:R25" si="9">E11/$E$11</f>
        <v>1</v>
      </c>
      <c r="S11" s="31">
        <f t="shared" ref="S11:S25" si="10">F11/$F$11</f>
        <v>1</v>
      </c>
      <c r="T11" s="31">
        <f t="shared" ref="T11:T25" si="11">G11/$G$11</f>
        <v>1</v>
      </c>
      <c r="U11" s="3"/>
      <c r="V11" s="3"/>
      <c r="W11" s="3"/>
      <c r="X11" s="3"/>
      <c r="Y11" s="3"/>
      <c r="Z11" s="3"/>
    </row>
    <row r="12" ht="12.75" customHeight="1">
      <c r="A12" s="28" t="s">
        <v>19</v>
      </c>
      <c r="B12" s="29">
        <v>-22500.0</v>
      </c>
      <c r="C12" s="29">
        <v>-18675.0</v>
      </c>
      <c r="D12" s="29">
        <v>-19054.0</v>
      </c>
      <c r="E12" s="29">
        <v>-20000.0</v>
      </c>
      <c r="F12" s="29">
        <v>-23055.0</v>
      </c>
      <c r="G12" s="30">
        <v>-23960.0</v>
      </c>
      <c r="H12" s="2"/>
      <c r="I12" s="32">
        <f t="shared" ref="I12:M12" si="5">(C12-B12)/B12</f>
        <v>-0.17</v>
      </c>
      <c r="J12" s="32">
        <f t="shared" si="5"/>
        <v>0.02029451138</v>
      </c>
      <c r="K12" s="32">
        <f t="shared" si="5"/>
        <v>0.0496483678</v>
      </c>
      <c r="L12" s="32">
        <f t="shared" si="5"/>
        <v>0.15275</v>
      </c>
      <c r="M12" s="32">
        <f t="shared" si="5"/>
        <v>0.03925395793</v>
      </c>
      <c r="N12" s="3"/>
      <c r="O12" s="33">
        <f t="shared" si="6"/>
        <v>-0.3448275862</v>
      </c>
      <c r="P12" s="33">
        <f t="shared" si="7"/>
        <v>-0.3157868037</v>
      </c>
      <c r="Q12" s="33">
        <f t="shared" si="8"/>
        <v>-0.3123606557</v>
      </c>
      <c r="R12" s="33">
        <f t="shared" si="9"/>
        <v>-0.3225806452</v>
      </c>
      <c r="S12" s="33">
        <f t="shared" si="10"/>
        <v>-0.3493181818</v>
      </c>
      <c r="T12" s="33">
        <f t="shared" si="11"/>
        <v>-0.3422857143</v>
      </c>
      <c r="U12" s="3"/>
      <c r="V12" s="3"/>
      <c r="W12" s="3"/>
      <c r="X12" s="3"/>
      <c r="Y12" s="3"/>
      <c r="Z12" s="3"/>
    </row>
    <row r="13" ht="12.75" customHeight="1">
      <c r="A13" s="34" t="s">
        <v>20</v>
      </c>
      <c r="B13" s="35">
        <f t="shared" ref="B13:G13" si="12">SUM(B11:B12)</f>
        <v>42750</v>
      </c>
      <c r="C13" s="35">
        <f t="shared" si="12"/>
        <v>40463</v>
      </c>
      <c r="D13" s="35">
        <f t="shared" si="12"/>
        <v>41946</v>
      </c>
      <c r="E13" s="35">
        <f t="shared" si="12"/>
        <v>42000</v>
      </c>
      <c r="F13" s="35">
        <f t="shared" si="12"/>
        <v>42945</v>
      </c>
      <c r="G13" s="36">
        <f t="shared" si="12"/>
        <v>46040</v>
      </c>
      <c r="H13" s="2"/>
      <c r="I13" s="33">
        <f t="shared" ref="I13:M13" si="13">(C13-B13)/B13</f>
        <v>-0.05349707602</v>
      </c>
      <c r="J13" s="33">
        <f t="shared" si="13"/>
        <v>0.03665076737</v>
      </c>
      <c r="K13" s="33">
        <f t="shared" si="13"/>
        <v>0.001287369475</v>
      </c>
      <c r="L13" s="33">
        <f t="shared" si="13"/>
        <v>0.0225</v>
      </c>
      <c r="M13" s="33">
        <f t="shared" si="13"/>
        <v>0.07206892537</v>
      </c>
      <c r="N13" s="3"/>
      <c r="O13" s="31">
        <f t="shared" si="6"/>
        <v>0.6551724138</v>
      </c>
      <c r="P13" s="31">
        <f t="shared" si="7"/>
        <v>0.6842131963</v>
      </c>
      <c r="Q13" s="31">
        <f t="shared" si="8"/>
        <v>0.6876393443</v>
      </c>
      <c r="R13" s="31">
        <f t="shared" si="9"/>
        <v>0.6774193548</v>
      </c>
      <c r="S13" s="31">
        <f t="shared" si="10"/>
        <v>0.6506818182</v>
      </c>
      <c r="T13" s="31">
        <f t="shared" si="11"/>
        <v>0.6577142857</v>
      </c>
      <c r="U13" s="3"/>
      <c r="V13" s="3"/>
      <c r="W13" s="3"/>
      <c r="X13" s="3"/>
      <c r="Y13" s="3"/>
      <c r="Z13" s="3"/>
    </row>
    <row r="14" ht="12.75" customHeight="1">
      <c r="A14" s="28" t="s">
        <v>21</v>
      </c>
      <c r="B14" s="29">
        <v>-10250.0</v>
      </c>
      <c r="C14" s="29">
        <v>-8750.0</v>
      </c>
      <c r="D14" s="29">
        <v>-10100.0</v>
      </c>
      <c r="E14" s="29">
        <v>-10400.0</v>
      </c>
      <c r="F14" s="29">
        <v>-11560.0</v>
      </c>
      <c r="G14" s="30">
        <v>-12025.0</v>
      </c>
      <c r="H14" s="2"/>
      <c r="I14" s="33">
        <f t="shared" ref="I14:M14" si="14">(C14-B14)/B14</f>
        <v>-0.1463414634</v>
      </c>
      <c r="J14" s="33">
        <f t="shared" si="14"/>
        <v>0.1542857143</v>
      </c>
      <c r="K14" s="33">
        <f t="shared" si="14"/>
        <v>0.0297029703</v>
      </c>
      <c r="L14" s="33">
        <f t="shared" si="14"/>
        <v>0.1115384615</v>
      </c>
      <c r="M14" s="33">
        <f t="shared" si="14"/>
        <v>0.04022491349</v>
      </c>
      <c r="N14" s="3"/>
      <c r="O14" s="33">
        <f t="shared" si="6"/>
        <v>-0.1570881226</v>
      </c>
      <c r="P14" s="33">
        <f t="shared" si="7"/>
        <v>-0.1479590111</v>
      </c>
      <c r="Q14" s="33">
        <f t="shared" si="8"/>
        <v>-0.1655737705</v>
      </c>
      <c r="R14" s="33">
        <f t="shared" si="9"/>
        <v>-0.1677419355</v>
      </c>
      <c r="S14" s="33">
        <f t="shared" si="10"/>
        <v>-0.1751515152</v>
      </c>
      <c r="T14" s="33">
        <f t="shared" si="11"/>
        <v>-0.1717857143</v>
      </c>
      <c r="U14" s="3"/>
      <c r="V14" s="3"/>
      <c r="W14" s="3"/>
      <c r="X14" s="3"/>
      <c r="Y14" s="3"/>
      <c r="Z14" s="3"/>
    </row>
    <row r="15" ht="12.75" customHeight="1">
      <c r="A15" s="28" t="s">
        <v>22</v>
      </c>
      <c r="B15" s="29">
        <v>-8200.0</v>
      </c>
      <c r="C15" s="29">
        <v>-8000.0</v>
      </c>
      <c r="D15" s="29">
        <v>-9000.0</v>
      </c>
      <c r="E15" s="29">
        <v>-12000.0</v>
      </c>
      <c r="F15" s="29">
        <v>-10555.0</v>
      </c>
      <c r="G15" s="30">
        <v>-13560.0</v>
      </c>
      <c r="H15" s="2"/>
      <c r="I15" s="33">
        <f t="shared" ref="I15:M15" si="15">(C15-B15)/B15</f>
        <v>-0.0243902439</v>
      </c>
      <c r="J15" s="33">
        <f t="shared" si="15"/>
        <v>0.125</v>
      </c>
      <c r="K15" s="33">
        <f t="shared" si="15"/>
        <v>0.3333333333</v>
      </c>
      <c r="L15" s="33">
        <f t="shared" si="15"/>
        <v>-0.1204166667</v>
      </c>
      <c r="M15" s="33">
        <f t="shared" si="15"/>
        <v>0.2846991947</v>
      </c>
      <c r="N15" s="3"/>
      <c r="O15" s="33">
        <f t="shared" si="6"/>
        <v>-0.1256704981</v>
      </c>
      <c r="P15" s="33">
        <f t="shared" si="7"/>
        <v>-0.1352768102</v>
      </c>
      <c r="Q15" s="33">
        <f t="shared" si="8"/>
        <v>-0.1475409836</v>
      </c>
      <c r="R15" s="33">
        <f t="shared" si="9"/>
        <v>-0.1935483871</v>
      </c>
      <c r="S15" s="33">
        <f t="shared" si="10"/>
        <v>-0.1599242424</v>
      </c>
      <c r="T15" s="33">
        <f t="shared" si="11"/>
        <v>-0.1937142857</v>
      </c>
      <c r="U15" s="3"/>
      <c r="V15" s="3"/>
      <c r="W15" s="3"/>
      <c r="X15" s="3"/>
      <c r="Y15" s="3"/>
      <c r="Z15" s="3"/>
    </row>
    <row r="16" ht="12.75" customHeight="1">
      <c r="A16" s="28" t="s">
        <v>23</v>
      </c>
      <c r="B16" s="29">
        <v>-6714.0</v>
      </c>
      <c r="C16" s="29">
        <v>-5582.0</v>
      </c>
      <c r="D16" s="29">
        <v>-4800.0</v>
      </c>
      <c r="E16" s="29">
        <v>-5520.0</v>
      </c>
      <c r="F16" s="29">
        <v>-8000.0</v>
      </c>
      <c r="G16" s="30">
        <v>-6000.0</v>
      </c>
      <c r="H16" s="2"/>
      <c r="I16" s="33">
        <f t="shared" ref="I16:M16" si="16">(C16-B16)/B16</f>
        <v>-0.1686029193</v>
      </c>
      <c r="J16" s="33">
        <f t="shared" si="16"/>
        <v>-0.1400931566</v>
      </c>
      <c r="K16" s="33">
        <f t="shared" si="16"/>
        <v>0.15</v>
      </c>
      <c r="L16" s="33">
        <f t="shared" si="16"/>
        <v>0.4492753623</v>
      </c>
      <c r="M16" s="33">
        <f t="shared" si="16"/>
        <v>-0.25</v>
      </c>
      <c r="N16" s="3"/>
      <c r="O16" s="33">
        <f t="shared" si="6"/>
        <v>-0.1028965517</v>
      </c>
      <c r="P16" s="33">
        <f t="shared" si="7"/>
        <v>-0.0943893943</v>
      </c>
      <c r="Q16" s="33">
        <f t="shared" si="8"/>
        <v>-0.07868852459</v>
      </c>
      <c r="R16" s="33">
        <f t="shared" si="9"/>
        <v>-0.08903225806</v>
      </c>
      <c r="S16" s="33">
        <f t="shared" si="10"/>
        <v>-0.1212121212</v>
      </c>
      <c r="T16" s="33">
        <f t="shared" si="11"/>
        <v>-0.08571428571</v>
      </c>
      <c r="U16" s="3"/>
      <c r="V16" s="3"/>
      <c r="W16" s="3"/>
      <c r="X16" s="3"/>
      <c r="Y16" s="3"/>
      <c r="Z16" s="3"/>
    </row>
    <row r="17" ht="12.75" customHeight="1">
      <c r="A17" s="37" t="s">
        <v>24</v>
      </c>
      <c r="B17" s="38">
        <v>-1000.0</v>
      </c>
      <c r="C17" s="38">
        <v>-975.0</v>
      </c>
      <c r="D17" s="38">
        <v>-1235.0</v>
      </c>
      <c r="E17" s="38">
        <v>-1500.0</v>
      </c>
      <c r="F17" s="38">
        <v>-1000.0</v>
      </c>
      <c r="G17" s="39">
        <v>-1275.0</v>
      </c>
      <c r="H17" s="2"/>
      <c r="I17" s="33">
        <f t="shared" ref="I17:M17" si="17">(C17-B17)/B17</f>
        <v>-0.025</v>
      </c>
      <c r="J17" s="33">
        <f t="shared" si="17"/>
        <v>0.2666666667</v>
      </c>
      <c r="K17" s="33">
        <f t="shared" si="17"/>
        <v>0.2145748988</v>
      </c>
      <c r="L17" s="33">
        <f t="shared" si="17"/>
        <v>-0.3333333333</v>
      </c>
      <c r="M17" s="33">
        <f t="shared" si="17"/>
        <v>0.275</v>
      </c>
      <c r="N17" s="3"/>
      <c r="O17" s="33">
        <f t="shared" si="6"/>
        <v>-0.0153256705</v>
      </c>
      <c r="P17" s="33">
        <f t="shared" si="7"/>
        <v>-0.01648686124</v>
      </c>
      <c r="Q17" s="33">
        <f t="shared" si="8"/>
        <v>-0.02024590164</v>
      </c>
      <c r="R17" s="33">
        <f t="shared" si="9"/>
        <v>-0.02419354839</v>
      </c>
      <c r="S17" s="33">
        <f t="shared" si="10"/>
        <v>-0.01515151515</v>
      </c>
      <c r="T17" s="33">
        <f t="shared" si="11"/>
        <v>-0.01821428571</v>
      </c>
      <c r="U17" s="3"/>
      <c r="V17" s="3"/>
      <c r="W17" s="3"/>
      <c r="X17" s="3"/>
      <c r="Y17" s="3"/>
      <c r="Z17" s="3"/>
    </row>
    <row r="18" ht="12.75" customHeight="1">
      <c r="A18" s="40" t="s">
        <v>25</v>
      </c>
      <c r="B18" s="41">
        <f t="shared" ref="B18:G18" si="18">SUM(B13:B17)</f>
        <v>16586</v>
      </c>
      <c r="C18" s="41">
        <f t="shared" si="18"/>
        <v>17156</v>
      </c>
      <c r="D18" s="41">
        <f t="shared" si="18"/>
        <v>16811</v>
      </c>
      <c r="E18" s="41">
        <f t="shared" si="18"/>
        <v>12580</v>
      </c>
      <c r="F18" s="41">
        <f t="shared" si="18"/>
        <v>11830</v>
      </c>
      <c r="G18" s="42">
        <f t="shared" si="18"/>
        <v>13180</v>
      </c>
      <c r="H18" s="2"/>
      <c r="I18" s="31">
        <f t="shared" ref="I18:M18" si="19">(C18-B18)/B18</f>
        <v>0.03436633305</v>
      </c>
      <c r="J18" s="31">
        <f t="shared" si="19"/>
        <v>-0.02010958265</v>
      </c>
      <c r="K18" s="31">
        <f t="shared" si="19"/>
        <v>-0.2516804473</v>
      </c>
      <c r="L18" s="31">
        <f t="shared" si="19"/>
        <v>-0.05961844197</v>
      </c>
      <c r="M18" s="31">
        <f t="shared" si="19"/>
        <v>0.1141166526</v>
      </c>
      <c r="N18" s="3"/>
      <c r="O18" s="31">
        <f t="shared" si="6"/>
        <v>0.2541915709</v>
      </c>
      <c r="P18" s="31">
        <f t="shared" si="7"/>
        <v>0.2901011194</v>
      </c>
      <c r="Q18" s="31">
        <f t="shared" si="8"/>
        <v>0.2755901639</v>
      </c>
      <c r="R18" s="31">
        <f t="shared" si="9"/>
        <v>0.2029032258</v>
      </c>
      <c r="S18" s="31">
        <f t="shared" si="10"/>
        <v>0.1792424242</v>
      </c>
      <c r="T18" s="31">
        <f t="shared" si="11"/>
        <v>0.1882857143</v>
      </c>
      <c r="U18" s="3"/>
      <c r="V18" s="3"/>
      <c r="W18" s="3"/>
      <c r="X18" s="3"/>
      <c r="Y18" s="3"/>
      <c r="Z18" s="3"/>
    </row>
    <row r="19" ht="12.75" customHeight="1">
      <c r="A19" s="28" t="s">
        <v>26</v>
      </c>
      <c r="B19" s="29">
        <v>-818.0</v>
      </c>
      <c r="C19" s="29">
        <v>-1047.0</v>
      </c>
      <c r="D19" s="29">
        <v>-1200.0</v>
      </c>
      <c r="E19" s="29">
        <v>-1300.0</v>
      </c>
      <c r="F19" s="29">
        <v>-1400.0</v>
      </c>
      <c r="G19" s="30">
        <v>-1500.0</v>
      </c>
      <c r="H19" s="2"/>
      <c r="I19" s="33">
        <f t="shared" ref="I19:M19" si="20">(C19-B19)/B19</f>
        <v>0.2799511002</v>
      </c>
      <c r="J19" s="33">
        <f t="shared" si="20"/>
        <v>0.1461318052</v>
      </c>
      <c r="K19" s="33">
        <f t="shared" si="20"/>
        <v>0.08333333333</v>
      </c>
      <c r="L19" s="33">
        <f t="shared" si="20"/>
        <v>0.07692307692</v>
      </c>
      <c r="M19" s="33">
        <f t="shared" si="20"/>
        <v>0.07142857143</v>
      </c>
      <c r="N19" s="3"/>
      <c r="O19" s="33">
        <f t="shared" si="6"/>
        <v>-0.01253639847</v>
      </c>
      <c r="P19" s="33">
        <f t="shared" si="7"/>
        <v>-0.01770435253</v>
      </c>
      <c r="Q19" s="33">
        <f t="shared" si="8"/>
        <v>-0.01967213115</v>
      </c>
      <c r="R19" s="33">
        <f t="shared" si="9"/>
        <v>-0.02096774194</v>
      </c>
      <c r="S19" s="33">
        <f t="shared" si="10"/>
        <v>-0.02121212121</v>
      </c>
      <c r="T19" s="33">
        <f t="shared" si="11"/>
        <v>-0.02142857143</v>
      </c>
      <c r="U19" s="3"/>
      <c r="V19" s="3"/>
      <c r="W19" s="3"/>
      <c r="X19" s="3"/>
      <c r="Y19" s="3"/>
      <c r="Z19" s="3"/>
    </row>
    <row r="20" ht="12.75" customHeight="1">
      <c r="A20" s="43" t="s">
        <v>27</v>
      </c>
      <c r="B20" s="35">
        <f t="shared" ref="B20:G20" si="21">SUM(B18:B19)</f>
        <v>15768</v>
      </c>
      <c r="C20" s="35">
        <f t="shared" si="21"/>
        <v>16109</v>
      </c>
      <c r="D20" s="35">
        <f t="shared" si="21"/>
        <v>15611</v>
      </c>
      <c r="E20" s="35">
        <f t="shared" si="21"/>
        <v>11280</v>
      </c>
      <c r="F20" s="35">
        <f t="shared" si="21"/>
        <v>10430</v>
      </c>
      <c r="G20" s="36">
        <f t="shared" si="21"/>
        <v>11680</v>
      </c>
      <c r="H20" s="2"/>
      <c r="I20" s="31">
        <f t="shared" ref="I20:M20" si="22">(C20-B20)/B20</f>
        <v>0.02162607813</v>
      </c>
      <c r="J20" s="31">
        <f t="shared" si="22"/>
        <v>-0.03091439568</v>
      </c>
      <c r="K20" s="31">
        <f t="shared" si="22"/>
        <v>-0.2774325796</v>
      </c>
      <c r="L20" s="31">
        <f t="shared" si="22"/>
        <v>-0.07535460993</v>
      </c>
      <c r="M20" s="31">
        <f t="shared" si="22"/>
        <v>0.1198465964</v>
      </c>
      <c r="N20" s="3"/>
      <c r="O20" s="31">
        <f t="shared" si="6"/>
        <v>0.2416551724</v>
      </c>
      <c r="P20" s="31">
        <f t="shared" si="7"/>
        <v>0.2723967669</v>
      </c>
      <c r="Q20" s="31">
        <f t="shared" si="8"/>
        <v>0.2559180328</v>
      </c>
      <c r="R20" s="31">
        <f t="shared" si="9"/>
        <v>0.1819354839</v>
      </c>
      <c r="S20" s="31">
        <f t="shared" si="10"/>
        <v>0.158030303</v>
      </c>
      <c r="T20" s="31">
        <f t="shared" si="11"/>
        <v>0.1668571429</v>
      </c>
      <c r="U20" s="3"/>
      <c r="V20" s="3"/>
      <c r="W20" s="3"/>
      <c r="X20" s="3"/>
      <c r="Y20" s="3"/>
      <c r="Z20" s="3"/>
    </row>
    <row r="21" ht="12.75" customHeight="1">
      <c r="A21" s="28" t="s">
        <v>28</v>
      </c>
      <c r="B21" s="29">
        <v>2000.0</v>
      </c>
      <c r="C21" s="29">
        <v>4500.0</v>
      </c>
      <c r="D21" s="29">
        <v>6000.0</v>
      </c>
      <c r="E21" s="29">
        <v>5750.0</v>
      </c>
      <c r="F21" s="29">
        <v>3975.0</v>
      </c>
      <c r="G21" s="30">
        <v>3500.0</v>
      </c>
      <c r="H21" s="2"/>
      <c r="I21" s="33">
        <f t="shared" ref="I21:M21" si="23">(C21-B21)/B21</f>
        <v>1.25</v>
      </c>
      <c r="J21" s="33">
        <f t="shared" si="23"/>
        <v>0.3333333333</v>
      </c>
      <c r="K21" s="33">
        <f t="shared" si="23"/>
        <v>-0.04166666667</v>
      </c>
      <c r="L21" s="33">
        <f t="shared" si="23"/>
        <v>-0.3086956522</v>
      </c>
      <c r="M21" s="33">
        <f t="shared" si="23"/>
        <v>-0.1194968553</v>
      </c>
      <c r="N21" s="3"/>
      <c r="O21" s="33">
        <f t="shared" si="6"/>
        <v>0.030651341</v>
      </c>
      <c r="P21" s="33">
        <f t="shared" si="7"/>
        <v>0.07609320572</v>
      </c>
      <c r="Q21" s="33">
        <f t="shared" si="8"/>
        <v>0.09836065574</v>
      </c>
      <c r="R21" s="33">
        <f t="shared" si="9"/>
        <v>0.09274193548</v>
      </c>
      <c r="S21" s="33">
        <f t="shared" si="10"/>
        <v>0.06022727273</v>
      </c>
      <c r="T21" s="33">
        <f t="shared" si="11"/>
        <v>0.05</v>
      </c>
      <c r="U21" s="3"/>
      <c r="V21" s="3"/>
      <c r="W21" s="3"/>
      <c r="X21" s="3"/>
      <c r="Y21" s="3"/>
      <c r="Z21" s="3"/>
    </row>
    <row r="22" ht="12.75" customHeight="1">
      <c r="A22" s="37" t="s">
        <v>29</v>
      </c>
      <c r="B22" s="38">
        <v>-1986.0</v>
      </c>
      <c r="C22" s="38">
        <v>-1744.0</v>
      </c>
      <c r="D22" s="38">
        <v>-1654.0</v>
      </c>
      <c r="E22" s="38">
        <v>-1899.0</v>
      </c>
      <c r="F22" s="38">
        <v>-2000.0</v>
      </c>
      <c r="G22" s="39">
        <v>-1856.0</v>
      </c>
      <c r="H22" s="2"/>
      <c r="I22" s="33">
        <f t="shared" ref="I22:M22" si="24">(C22-B22)/B22</f>
        <v>-0.1218529708</v>
      </c>
      <c r="J22" s="33">
        <f t="shared" si="24"/>
        <v>-0.05160550459</v>
      </c>
      <c r="K22" s="33">
        <f t="shared" si="24"/>
        <v>0.1481257557</v>
      </c>
      <c r="L22" s="33">
        <f t="shared" si="24"/>
        <v>0.05318588731</v>
      </c>
      <c r="M22" s="33">
        <f t="shared" si="24"/>
        <v>-0.072</v>
      </c>
      <c r="N22" s="3"/>
      <c r="O22" s="33">
        <f t="shared" si="6"/>
        <v>-0.03043678161</v>
      </c>
      <c r="P22" s="33">
        <f t="shared" si="7"/>
        <v>-0.02949034462</v>
      </c>
      <c r="Q22" s="33">
        <f t="shared" si="8"/>
        <v>-0.0271147541</v>
      </c>
      <c r="R22" s="33">
        <f t="shared" si="9"/>
        <v>-0.03062903226</v>
      </c>
      <c r="S22" s="33">
        <f t="shared" si="10"/>
        <v>-0.0303030303</v>
      </c>
      <c r="T22" s="33">
        <f t="shared" si="11"/>
        <v>-0.02651428571</v>
      </c>
      <c r="U22" s="3"/>
      <c r="V22" s="3"/>
      <c r="W22" s="3"/>
      <c r="X22" s="3"/>
      <c r="Y22" s="3"/>
      <c r="Z22" s="3"/>
    </row>
    <row r="23" ht="12.75" customHeight="1">
      <c r="A23" s="44" t="s">
        <v>30</v>
      </c>
      <c r="B23" s="41">
        <f t="shared" ref="B23:G23" si="25">B20-B21-B22</f>
        <v>15754</v>
      </c>
      <c r="C23" s="41">
        <f t="shared" si="25"/>
        <v>13353</v>
      </c>
      <c r="D23" s="41">
        <f t="shared" si="25"/>
        <v>11265</v>
      </c>
      <c r="E23" s="41">
        <f t="shared" si="25"/>
        <v>7429</v>
      </c>
      <c r="F23" s="41">
        <f t="shared" si="25"/>
        <v>8455</v>
      </c>
      <c r="G23" s="42">
        <f t="shared" si="25"/>
        <v>10036</v>
      </c>
      <c r="H23" s="2"/>
      <c r="I23" s="31">
        <f t="shared" ref="I23:M23" si="26">(C23-B23)/B23</f>
        <v>-0.1524057382</v>
      </c>
      <c r="J23" s="31">
        <f t="shared" si="26"/>
        <v>-0.1563693552</v>
      </c>
      <c r="K23" s="31">
        <f t="shared" si="26"/>
        <v>-0.3405237461</v>
      </c>
      <c r="L23" s="31">
        <f t="shared" si="26"/>
        <v>0.1381074169</v>
      </c>
      <c r="M23" s="31">
        <f t="shared" si="26"/>
        <v>0.1869899468</v>
      </c>
      <c r="N23" s="3"/>
      <c r="O23" s="31">
        <f t="shared" si="6"/>
        <v>0.241440613</v>
      </c>
      <c r="P23" s="31">
        <f t="shared" si="7"/>
        <v>0.2257939058</v>
      </c>
      <c r="Q23" s="31">
        <f t="shared" si="8"/>
        <v>0.1846721311</v>
      </c>
      <c r="R23" s="31">
        <f t="shared" si="9"/>
        <v>0.1198225806</v>
      </c>
      <c r="S23" s="31">
        <f t="shared" si="10"/>
        <v>0.1281060606</v>
      </c>
      <c r="T23" s="31">
        <f t="shared" si="11"/>
        <v>0.1433714286</v>
      </c>
      <c r="U23" s="3"/>
      <c r="V23" s="3"/>
      <c r="W23" s="3"/>
      <c r="X23" s="3"/>
      <c r="Y23" s="3"/>
      <c r="Z23" s="3"/>
    </row>
    <row r="24" ht="12.75" customHeight="1">
      <c r="A24" s="28" t="s">
        <v>31</v>
      </c>
      <c r="B24" s="29">
        <v>-4675.0</v>
      </c>
      <c r="C24" s="29">
        <v>-4250.0</v>
      </c>
      <c r="D24" s="29">
        <v>-4000.0</v>
      </c>
      <c r="E24" s="29">
        <v>-3200.0</v>
      </c>
      <c r="F24" s="29">
        <v>-3300.0</v>
      </c>
      <c r="G24" s="30">
        <v>-3875.0</v>
      </c>
      <c r="H24" s="2"/>
      <c r="I24" s="33">
        <f t="shared" ref="I24:M24" si="27">(C24-B24)/B24</f>
        <v>-0.09090909091</v>
      </c>
      <c r="J24" s="33">
        <f t="shared" si="27"/>
        <v>-0.05882352941</v>
      </c>
      <c r="K24" s="33">
        <f t="shared" si="27"/>
        <v>-0.2</v>
      </c>
      <c r="L24" s="33">
        <f t="shared" si="27"/>
        <v>0.03125</v>
      </c>
      <c r="M24" s="33">
        <f t="shared" si="27"/>
        <v>0.1742424242</v>
      </c>
      <c r="N24" s="3"/>
      <c r="O24" s="33">
        <f t="shared" si="6"/>
        <v>-0.07164750958</v>
      </c>
      <c r="P24" s="33">
        <f t="shared" si="7"/>
        <v>-0.0718658054</v>
      </c>
      <c r="Q24" s="33">
        <f t="shared" si="8"/>
        <v>-0.06557377049</v>
      </c>
      <c r="R24" s="33">
        <f t="shared" si="9"/>
        <v>-0.05161290323</v>
      </c>
      <c r="S24" s="33">
        <f t="shared" si="10"/>
        <v>-0.05</v>
      </c>
      <c r="T24" s="33">
        <f t="shared" si="11"/>
        <v>-0.05535714286</v>
      </c>
      <c r="U24" s="3"/>
      <c r="V24" s="3"/>
      <c r="W24" s="3"/>
      <c r="X24" s="3"/>
      <c r="Y24" s="3"/>
      <c r="Z24" s="3"/>
    </row>
    <row r="25" ht="12.75" customHeight="1">
      <c r="A25" s="45" t="s">
        <v>32</v>
      </c>
      <c r="B25" s="46">
        <f t="shared" ref="B25:G25" si="28">SUM(B23:B24)</f>
        <v>11079</v>
      </c>
      <c r="C25" s="46">
        <f t="shared" si="28"/>
        <v>9103</v>
      </c>
      <c r="D25" s="46">
        <f t="shared" si="28"/>
        <v>7265</v>
      </c>
      <c r="E25" s="46">
        <f t="shared" si="28"/>
        <v>4229</v>
      </c>
      <c r="F25" s="46">
        <f t="shared" si="28"/>
        <v>5155</v>
      </c>
      <c r="G25" s="47">
        <f t="shared" si="28"/>
        <v>6161</v>
      </c>
      <c r="H25" s="2"/>
      <c r="I25" s="48">
        <f t="shared" ref="I25:M25" si="29">(C25-B25)/B25</f>
        <v>-0.1783554472</v>
      </c>
      <c r="J25" s="48">
        <f t="shared" si="29"/>
        <v>-0.2019114578</v>
      </c>
      <c r="K25" s="48">
        <f t="shared" si="29"/>
        <v>-0.4178940124</v>
      </c>
      <c r="L25" s="48">
        <f t="shared" si="29"/>
        <v>0.2189642942</v>
      </c>
      <c r="M25" s="48">
        <f t="shared" si="29"/>
        <v>0.1951503395</v>
      </c>
      <c r="N25" s="3"/>
      <c r="O25" s="48">
        <f t="shared" si="6"/>
        <v>0.1697931034</v>
      </c>
      <c r="P25" s="48">
        <f t="shared" si="7"/>
        <v>0.1539281004</v>
      </c>
      <c r="Q25" s="48">
        <f t="shared" si="8"/>
        <v>0.1190983607</v>
      </c>
      <c r="R25" s="48">
        <f t="shared" si="9"/>
        <v>0.06820967742</v>
      </c>
      <c r="S25" s="48">
        <f t="shared" si="10"/>
        <v>0.07810606061</v>
      </c>
      <c r="T25" s="48">
        <f t="shared" si="11"/>
        <v>0.08801428571</v>
      </c>
      <c r="U25" s="3"/>
      <c r="V25" s="3"/>
      <c r="W25" s="3"/>
      <c r="X25" s="3"/>
      <c r="Y25" s="3"/>
      <c r="Z25" s="3"/>
    </row>
    <row r="26" ht="12.75" customHeight="1">
      <c r="A26" s="49"/>
      <c r="B26" s="49"/>
      <c r="C26" s="49"/>
      <c r="D26" s="49"/>
      <c r="E26" s="49"/>
      <c r="F26" s="49"/>
      <c r="G26" s="49"/>
      <c r="H26" s="49"/>
      <c r="I26" s="50"/>
      <c r="J26" s="50"/>
      <c r="K26" s="50"/>
      <c r="L26" s="50"/>
      <c r="M26" s="50"/>
      <c r="N26" s="51"/>
      <c r="O26" s="50"/>
      <c r="P26" s="50"/>
      <c r="Q26" s="50"/>
      <c r="R26" s="50"/>
      <c r="S26" s="50"/>
      <c r="T26" s="50"/>
      <c r="U26" s="51"/>
      <c r="V26" s="51"/>
      <c r="W26" s="51"/>
      <c r="X26" s="51"/>
      <c r="Y26" s="51"/>
      <c r="Z26" s="51"/>
    </row>
    <row r="27" ht="12.75" customHeight="1">
      <c r="A27" s="52" t="s">
        <v>33</v>
      </c>
      <c r="B27" s="2"/>
      <c r="C27" s="2"/>
      <c r="D27" s="2"/>
      <c r="E27" s="2"/>
      <c r="F27" s="2"/>
      <c r="G27" s="2"/>
      <c r="H27" s="2"/>
      <c r="I27" s="53"/>
      <c r="J27" s="53"/>
      <c r="K27" s="53"/>
      <c r="L27" s="53"/>
      <c r="M27" s="53"/>
      <c r="N27" s="3"/>
      <c r="O27" s="53"/>
      <c r="P27" s="53"/>
      <c r="Q27" s="53"/>
      <c r="R27" s="53"/>
      <c r="S27" s="53"/>
      <c r="T27" s="53"/>
      <c r="U27" s="3"/>
      <c r="V27" s="3"/>
      <c r="W27" s="3"/>
      <c r="X27" s="3"/>
      <c r="Y27" s="3"/>
      <c r="Z27" s="3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53"/>
      <c r="J28" s="53"/>
      <c r="K28" s="53"/>
      <c r="L28" s="53"/>
      <c r="M28" s="53"/>
      <c r="N28" s="3"/>
      <c r="O28" s="53"/>
      <c r="P28" s="53"/>
      <c r="Q28" s="53"/>
      <c r="R28" s="53"/>
      <c r="S28" s="53"/>
      <c r="T28" s="53"/>
      <c r="U28" s="3"/>
      <c r="V28" s="3"/>
      <c r="W28" s="3"/>
      <c r="X28" s="3"/>
      <c r="Y28" s="3"/>
      <c r="Z28" s="3"/>
    </row>
    <row r="29" ht="12.75" customHeight="1">
      <c r="A29" s="2" t="s">
        <v>34</v>
      </c>
      <c r="B29" s="2"/>
      <c r="C29" s="2"/>
      <c r="D29" s="2"/>
      <c r="E29" s="2"/>
      <c r="F29" s="2"/>
      <c r="G29" s="2"/>
      <c r="H29" s="2"/>
      <c r="I29" s="53"/>
      <c r="J29" s="53"/>
      <c r="K29" s="53"/>
      <c r="L29" s="53"/>
      <c r="M29" s="53"/>
      <c r="N29" s="24"/>
      <c r="O29" s="53"/>
      <c r="P29" s="53"/>
      <c r="Q29" s="53"/>
      <c r="R29" s="53"/>
      <c r="S29" s="53"/>
      <c r="T29" s="53"/>
      <c r="U29" s="3"/>
      <c r="V29" s="3"/>
      <c r="W29" s="3"/>
      <c r="X29" s="3"/>
      <c r="Y29" s="3"/>
      <c r="Z29" s="3"/>
    </row>
    <row r="30" ht="12.75" customHeight="1">
      <c r="A30" s="2" t="s">
        <v>35</v>
      </c>
      <c r="B30" s="54">
        <f t="shared" ref="B30:G30" si="30">B13/B11</f>
        <v>0.6551724138</v>
      </c>
      <c r="C30" s="54">
        <f t="shared" si="30"/>
        <v>0.6842131963</v>
      </c>
      <c r="D30" s="54">
        <f t="shared" si="30"/>
        <v>0.6876393443</v>
      </c>
      <c r="E30" s="54">
        <f t="shared" si="30"/>
        <v>0.6774193548</v>
      </c>
      <c r="F30" s="54">
        <f t="shared" si="30"/>
        <v>0.6506818182</v>
      </c>
      <c r="G30" s="54">
        <f t="shared" si="30"/>
        <v>0.6577142857</v>
      </c>
      <c r="H30" s="2"/>
      <c r="I30" s="55"/>
      <c r="J30" s="55"/>
      <c r="K30" s="55"/>
      <c r="L30" s="55"/>
      <c r="M30" s="55"/>
      <c r="N30" s="3"/>
      <c r="O30" s="33"/>
      <c r="P30" s="33"/>
      <c r="Q30" s="33"/>
      <c r="R30" s="33"/>
      <c r="S30" s="33"/>
      <c r="T30" s="33"/>
      <c r="U30" s="3"/>
      <c r="V30" s="3"/>
      <c r="W30" s="3"/>
      <c r="X30" s="3"/>
      <c r="Y30" s="3"/>
      <c r="Z30" s="3"/>
    </row>
    <row r="31" ht="12.75" customHeight="1">
      <c r="A31" s="2" t="s">
        <v>36</v>
      </c>
      <c r="B31" s="54">
        <f t="shared" ref="B31:G31" si="31">B18/B11</f>
        <v>0.2541915709</v>
      </c>
      <c r="C31" s="54">
        <f t="shared" si="31"/>
        <v>0.2901011194</v>
      </c>
      <c r="D31" s="54">
        <f t="shared" si="31"/>
        <v>0.2755901639</v>
      </c>
      <c r="E31" s="54">
        <f t="shared" si="31"/>
        <v>0.2029032258</v>
      </c>
      <c r="F31" s="54">
        <f t="shared" si="31"/>
        <v>0.1792424242</v>
      </c>
      <c r="G31" s="54">
        <f t="shared" si="31"/>
        <v>0.1882857143</v>
      </c>
      <c r="H31" s="2"/>
      <c r="I31" s="55"/>
      <c r="J31" s="55"/>
      <c r="K31" s="55"/>
      <c r="L31" s="55"/>
      <c r="M31" s="55"/>
      <c r="N31" s="3"/>
      <c r="O31" s="33"/>
      <c r="P31" s="33"/>
      <c r="Q31" s="33"/>
      <c r="R31" s="33"/>
      <c r="S31" s="33"/>
      <c r="T31" s="33"/>
      <c r="U31" s="3"/>
      <c r="V31" s="3"/>
      <c r="W31" s="3"/>
      <c r="X31" s="3"/>
      <c r="Y31" s="3"/>
      <c r="Z31" s="3"/>
    </row>
    <row r="32" ht="12.75" customHeight="1">
      <c r="A32" s="2" t="s">
        <v>37</v>
      </c>
      <c r="B32" s="54">
        <f t="shared" ref="B32:G32" si="32">B20/B11</f>
        <v>0.2416551724</v>
      </c>
      <c r="C32" s="54">
        <f t="shared" si="32"/>
        <v>0.2723967669</v>
      </c>
      <c r="D32" s="54">
        <f t="shared" si="32"/>
        <v>0.2559180328</v>
      </c>
      <c r="E32" s="54">
        <f t="shared" si="32"/>
        <v>0.1819354839</v>
      </c>
      <c r="F32" s="54">
        <f t="shared" si="32"/>
        <v>0.158030303</v>
      </c>
      <c r="G32" s="54">
        <f t="shared" si="32"/>
        <v>0.1668571429</v>
      </c>
      <c r="H32" s="2"/>
      <c r="I32" s="56" t="s">
        <v>9</v>
      </c>
      <c r="J32" s="56" t="s">
        <v>9</v>
      </c>
      <c r="K32" s="56" t="s">
        <v>9</v>
      </c>
      <c r="L32" s="56" t="s">
        <v>9</v>
      </c>
      <c r="M32" s="56" t="s">
        <v>9</v>
      </c>
      <c r="N32" s="3"/>
      <c r="O32" s="33"/>
      <c r="P32" s="33"/>
      <c r="Q32" s="33"/>
      <c r="R32" s="33"/>
      <c r="S32" s="33"/>
      <c r="T32" s="33"/>
      <c r="U32" s="3"/>
      <c r="V32" s="3"/>
      <c r="W32" s="3"/>
      <c r="X32" s="3"/>
      <c r="Y32" s="3"/>
      <c r="Z32" s="3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56"/>
      <c r="J33" s="56"/>
      <c r="K33" s="56"/>
      <c r="L33" s="56"/>
      <c r="M33" s="56"/>
      <c r="N33" s="3"/>
      <c r="O33" s="33"/>
      <c r="P33" s="33"/>
      <c r="Q33" s="33"/>
      <c r="R33" s="33"/>
      <c r="S33" s="33"/>
      <c r="T33" s="33"/>
      <c r="U33" s="3"/>
      <c r="V33" s="3"/>
      <c r="W33" s="3"/>
      <c r="X33" s="3"/>
      <c r="Y33" s="3"/>
      <c r="Z33" s="3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3"/>
      <c r="J34" s="3"/>
      <c r="K34" s="3"/>
      <c r="L34" s="3"/>
      <c r="M34" s="3"/>
      <c r="N34" s="3"/>
      <c r="O34" s="33"/>
      <c r="P34" s="33"/>
      <c r="Q34" s="33"/>
      <c r="R34" s="33"/>
      <c r="S34" s="33"/>
      <c r="T34" s="33"/>
      <c r="U34" s="3"/>
      <c r="V34" s="3"/>
      <c r="W34" s="3"/>
      <c r="X34" s="3"/>
      <c r="Y34" s="3"/>
      <c r="Z34" s="3"/>
    </row>
    <row r="35" ht="12.75" customHeight="1">
      <c r="A35" s="52" t="s">
        <v>38</v>
      </c>
      <c r="B35" s="2"/>
      <c r="C35" s="2"/>
      <c r="D35" s="2"/>
      <c r="E35" s="2"/>
      <c r="F35" s="2"/>
      <c r="G35" s="2"/>
      <c r="H35" s="2"/>
      <c r="I35" s="3"/>
      <c r="J35" s="3"/>
      <c r="K35" s="3"/>
      <c r="L35" s="3"/>
      <c r="M35" s="3"/>
      <c r="N35" s="3"/>
      <c r="O35" s="33"/>
      <c r="P35" s="33"/>
      <c r="Q35" s="33"/>
      <c r="R35" s="33"/>
      <c r="S35" s="33"/>
      <c r="T35" s="33"/>
      <c r="U35" s="3"/>
      <c r="V35" s="3"/>
      <c r="W35" s="3"/>
      <c r="X35" s="3"/>
      <c r="Y35" s="3"/>
      <c r="Z35" s="3"/>
    </row>
    <row r="36" ht="12.75" customHeight="1">
      <c r="A36" s="52" t="s">
        <v>39</v>
      </c>
      <c r="B36" s="2"/>
      <c r="C36" s="2"/>
      <c r="D36" s="2"/>
      <c r="E36" s="2"/>
      <c r="F36" s="2"/>
      <c r="G36" s="2"/>
      <c r="H36" s="2"/>
      <c r="I36" s="3"/>
      <c r="J36" s="3"/>
      <c r="K36" s="3"/>
      <c r="L36" s="3"/>
      <c r="M36" s="3"/>
      <c r="N36" s="3"/>
      <c r="O36" s="33"/>
      <c r="P36" s="33"/>
      <c r="Q36" s="33"/>
      <c r="R36" s="33"/>
      <c r="S36" s="33"/>
      <c r="T36" s="33"/>
      <c r="U36" s="3"/>
      <c r="V36" s="3"/>
      <c r="W36" s="3"/>
      <c r="X36" s="3"/>
      <c r="Y36" s="3"/>
      <c r="Z36" s="3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57" t="s">
        <v>40</v>
      </c>
      <c r="B38" s="2"/>
      <c r="C38" s="2"/>
      <c r="D38" s="2"/>
      <c r="E38" s="2"/>
      <c r="F38" s="2"/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I7:M7"/>
    <mergeCell ref="O7:S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2021-01-31T14:16:54Z</dcterms:created>
</cp:coreProperties>
</file>