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iza datoriilor" sheetId="1" r:id="rId4"/>
  </sheets>
  <definedNames/>
  <calcPr/>
  <extLst>
    <ext uri="GoogleSheetsCustomDataVersion1">
      <go:sheetsCustomData xmlns:go="http://customooxmlschemas.google.com/" r:id="rId5" roundtripDataSignature="AMtx7mg3KUDG8uHyBGE1/0Oae2E8ug1lgA=="/>
    </ext>
  </extLst>
</workbook>
</file>

<file path=xl/sharedStrings.xml><?xml version="1.0" encoding="utf-8"?>
<sst xmlns="http://schemas.openxmlformats.org/spreadsheetml/2006/main" count="15" uniqueCount="14">
  <si>
    <t>Instrucțiuni</t>
  </si>
  <si>
    <t>Reține că numerele evidențiate sunt utilizate ca exemplu și ar trebui înlocuite cu datele financiare ale întreprinderii tale.</t>
  </si>
  <si>
    <t>*Moneda națională Lei moldovenești (MDL)</t>
  </si>
  <si>
    <t>Analiza datoriilor</t>
  </si>
  <si>
    <t>*MDL</t>
  </si>
  <si>
    <t>Numerar (pozitiv) / descoperit de cont</t>
  </si>
  <si>
    <t>Datorie pe termen scurt</t>
  </si>
  <si>
    <t>Datoria pe termen lung</t>
  </si>
  <si>
    <t>Total datorii</t>
  </si>
  <si>
    <t>Linie de credit</t>
  </si>
  <si>
    <t>Date grafice:</t>
  </si>
  <si>
    <t>Datoria netă</t>
  </si>
  <si>
    <t>Datoriile care depășesc limita</t>
  </si>
  <si>
    <t>Linia de credit disponibilă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</si>
</sst>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"/>
    <numFmt numFmtId="165" formatCode="yyyy\-mm\-dd"/>
    <numFmt numFmtId="166" formatCode="_(* #,##0_);_(* \(#,##0\);_(* &quot;-&quot;_);_(@_)"/>
  </numFmts>
  <fonts count="12">
    <font>
      <sz val="11.0"/>
      <color theme="1"/>
      <name val="Arial"/>
    </font>
    <font>
      <b/>
      <sz val="12.0"/>
      <color theme="1"/>
      <name val="Arial"/>
    </font>
    <font>
      <sz val="8.0"/>
      <color theme="1"/>
      <name val="Arial"/>
    </font>
    <font>
      <sz val="9.0"/>
      <name val="Arial"/>
    </font>
    <font>
      <i/>
      <sz val="8.0"/>
      <name val="Arial"/>
    </font>
    <font>
      <b/>
      <sz val="12.0"/>
      <color rgb="FF000000"/>
      <name val="Arial"/>
    </font>
    <font>
      <b/>
      <sz val="8.0"/>
      <color theme="1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i/>
      <sz val="6.0"/>
      <color rgb="FF9999FF"/>
      <name val="Arial"/>
    </font>
    <font>
      <i/>
      <sz val="6.0"/>
      <color rgb="FF0066CC"/>
      <name val="Arial"/>
    </font>
    <font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 style="thin">
        <color rgb="FF1F3864"/>
      </left>
      <right/>
      <top style="thin">
        <color rgb="FF1F3864"/>
      </top>
      <bottom style="thin">
        <color rgb="FF1F3864"/>
      </bottom>
    </border>
    <border>
      <left/>
      <right/>
      <top style="thin">
        <color rgb="FF1F3864"/>
      </top>
      <bottom style="thin">
        <color rgb="FF1F3864"/>
      </bottom>
    </border>
    <border>
      <left/>
      <right style="thin">
        <color rgb="FF1F3864"/>
      </right>
      <top style="thin">
        <color rgb="FF1F3864"/>
      </top>
      <bottom style="thin">
        <color rgb="FF1F3864"/>
      </bottom>
    </border>
    <border>
      <left style="thin">
        <color rgb="FF1F3864"/>
      </left>
      <right/>
      <top/>
      <bottom/>
    </border>
    <border>
      <left/>
      <right/>
      <top/>
      <bottom/>
    </border>
    <border>
      <left/>
      <right style="thin">
        <color rgb="FF1F3864"/>
      </right>
      <top/>
      <bottom/>
    </border>
    <border>
      <left style="thin">
        <color rgb="FF1F3864"/>
      </left>
      <right/>
      <top style="thin">
        <color rgb="FF1F3864"/>
      </top>
      <bottom style="medium">
        <color rgb="FF1F3864"/>
      </bottom>
    </border>
    <border>
      <left/>
      <right/>
      <top style="thin">
        <color rgb="FF1F3864"/>
      </top>
      <bottom style="medium">
        <color rgb="FF1F3864"/>
      </bottom>
    </border>
    <border>
      <left/>
      <right style="thin">
        <color rgb="FF1F3864"/>
      </right>
      <top style="thin">
        <color rgb="FF1F3864"/>
      </top>
      <bottom style="medium">
        <color rgb="FF1F3864"/>
      </bottom>
    </border>
    <border>
      <left style="thin">
        <color rgb="FF1F3864"/>
      </left>
      <right/>
      <top/>
      <bottom style="medium">
        <color rgb="FF1F3864"/>
      </bottom>
    </border>
    <border>
      <left/>
      <right/>
      <top/>
      <bottom style="medium">
        <color rgb="FF1F3864"/>
      </bottom>
    </border>
    <border>
      <left/>
      <right style="thin">
        <color rgb="FF1F3864"/>
      </right>
      <top/>
      <bottom style="medium">
        <color rgb="FF1F3864"/>
      </bottom>
    </border>
    <border>
      <left style="thin">
        <color rgb="FF1F3864"/>
      </left>
      <right/>
      <top/>
      <bottom style="thin">
        <color rgb="FF1F3864"/>
      </bottom>
    </border>
    <border>
      <left/>
      <right/>
      <top/>
      <bottom style="thin">
        <color rgb="FF1F3864"/>
      </bottom>
    </border>
    <border>
      <left/>
      <right style="thin">
        <color rgb="FF1F3864"/>
      </right>
      <top/>
      <bottom style="thin">
        <color rgb="FF1F3864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5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0" fillId="0" fontId="6" numFmtId="0" xfId="0" applyFont="1"/>
    <xf borderId="1" fillId="2" fontId="7" numFmtId="37" xfId="0" applyAlignment="1" applyBorder="1" applyFill="1" applyFont="1" applyNumberFormat="1">
      <alignment horizontal="left" readingOrder="0" vertical="center"/>
    </xf>
    <xf borderId="2" fillId="2" fontId="7" numFmtId="37" xfId="0" applyAlignment="1" applyBorder="1" applyFont="1" applyNumberFormat="1">
      <alignment horizontal="left" vertical="center"/>
    </xf>
    <xf borderId="3" fillId="2" fontId="7" numFmtId="37" xfId="0" applyAlignment="1" applyBorder="1" applyFont="1" applyNumberFormat="1">
      <alignment horizontal="left" vertical="center"/>
    </xf>
    <xf quotePrefix="1" borderId="4" fillId="3" fontId="8" numFmtId="0" xfId="0" applyAlignment="1" applyBorder="1" applyFill="1" applyFont="1">
      <alignment horizontal="left"/>
    </xf>
    <xf borderId="5" fillId="3" fontId="8" numFmtId="165" xfId="0" applyAlignment="1" applyBorder="1" applyFont="1" applyNumberFormat="1">
      <alignment horizontal="right"/>
    </xf>
    <xf borderId="6" fillId="3" fontId="8" numFmtId="165" xfId="0" applyAlignment="1" applyBorder="1" applyFont="1" applyNumberFormat="1">
      <alignment horizontal="right"/>
    </xf>
    <xf borderId="0" fillId="0" fontId="6" numFmtId="0" xfId="0" applyAlignment="1" applyFont="1">
      <alignment horizontal="center"/>
    </xf>
    <xf borderId="7" fillId="3" fontId="2" numFmtId="0" xfId="0" applyAlignment="1" applyBorder="1" applyFont="1">
      <alignment horizontal="left" vertical="center"/>
    </xf>
    <xf borderId="8" fillId="4" fontId="2" numFmtId="166" xfId="0" applyAlignment="1" applyBorder="1" applyFill="1" applyFont="1" applyNumberFormat="1">
      <alignment horizontal="right" vertical="center"/>
    </xf>
    <xf borderId="9" fillId="4" fontId="2" numFmtId="166" xfId="0" applyAlignment="1" applyBorder="1" applyFont="1" applyNumberForma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3" fontId="8" numFmtId="166" xfId="0" applyAlignment="1" applyBorder="1" applyFont="1" applyNumberFormat="1">
      <alignment horizontal="right" vertical="center"/>
    </xf>
    <xf borderId="12" fillId="3" fontId="8" numFmtId="166" xfId="0" applyAlignment="1" applyBorder="1" applyFont="1" applyNumberFormat="1">
      <alignment horizontal="right" vertical="center"/>
    </xf>
    <xf borderId="13" fillId="3" fontId="2" numFmtId="0" xfId="0" applyAlignment="1" applyBorder="1" applyFont="1">
      <alignment horizontal="left" vertical="center"/>
    </xf>
    <xf borderId="14" fillId="4" fontId="2" numFmtId="166" xfId="0" applyAlignment="1" applyBorder="1" applyFont="1" applyNumberFormat="1">
      <alignment horizontal="right" vertical="center"/>
    </xf>
    <xf borderId="15" fillId="4" fontId="2" numFmtId="166" xfId="0" applyAlignment="1" applyBorder="1" applyFont="1" applyNumberFormat="1">
      <alignment horizontal="right" vertical="center"/>
    </xf>
    <xf borderId="0" fillId="0" fontId="9" numFmtId="0" xfId="0" applyFont="1"/>
    <xf borderId="1" fillId="3" fontId="6" numFmtId="0" xfId="0" applyBorder="1" applyFont="1"/>
    <xf borderId="2" fillId="3" fontId="2" numFmtId="0" xfId="0" applyBorder="1" applyFont="1"/>
    <xf borderId="3" fillId="3" fontId="2" numFmtId="0" xfId="0" applyBorder="1" applyFont="1"/>
    <xf borderId="16" fillId="3" fontId="6" numFmtId="0" xfId="0" applyAlignment="1" applyBorder="1" applyFont="1">
      <alignment horizontal="center"/>
    </xf>
    <xf borderId="17" fillId="3" fontId="6" numFmtId="17" xfId="0" applyAlignment="1" applyBorder="1" applyFont="1" applyNumberFormat="1">
      <alignment horizontal="right"/>
    </xf>
    <xf borderId="18" fillId="3" fontId="6" numFmtId="17" xfId="0" applyAlignment="1" applyBorder="1" applyFont="1" applyNumberFormat="1">
      <alignment horizontal="right"/>
    </xf>
    <xf borderId="7" fillId="3" fontId="2" numFmtId="0" xfId="0" applyBorder="1" applyFont="1"/>
    <xf borderId="8" fillId="3" fontId="2" numFmtId="166" xfId="0" applyBorder="1" applyFont="1" applyNumberFormat="1"/>
    <xf borderId="9" fillId="3" fontId="2" numFmtId="166" xfId="0" applyBorder="1" applyFont="1" applyNumberFormat="1"/>
    <xf borderId="13" fillId="3" fontId="2" numFmtId="0" xfId="0" applyBorder="1" applyFont="1"/>
    <xf borderId="14" fillId="3" fontId="2" numFmtId="166" xfId="0" applyBorder="1" applyFont="1" applyNumberFormat="1"/>
    <xf borderId="15" fillId="3" fontId="2" numFmtId="166" xfId="0" applyBorder="1" applyFont="1" applyNumberFormat="1"/>
    <xf borderId="8" fillId="3" fontId="10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6060944881889774"/>
          <c:y val="0.0663521832498214"/>
          <c:w val="0.7129103186149002"/>
          <c:h val="0.576051709984027"/>
        </c:manualLayout>
      </c:layout>
      <c:areaChart>
        <c:grouping val="stacked"/>
        <c:ser>
          <c:idx val="0"/>
          <c:order val="0"/>
          <c:tx>
            <c:v>Datoria netă</c:v>
          </c:tx>
          <c:spPr>
            <a:solidFill>
              <a:srgbClr val="4472C4">
                <a:alpha val="30000"/>
              </a:srgbClr>
            </a:solidFill>
            <a:ln cmpd="sng">
              <a:solidFill>
                <a:srgbClr val="4472C4"/>
              </a:solidFill>
            </a:ln>
          </c:spPr>
          <c:cat>
            <c:strRef>
              <c:f>'Analiza datoriilor'!$B$18:$M$18</c:f>
            </c:strRef>
          </c:cat>
          <c:val>
            <c:numRef>
              <c:f>'Analiza datoriilor'!$B$19:$M$19</c:f>
              <c:numCache/>
            </c:numRef>
          </c:val>
        </c:ser>
        <c:ser>
          <c:idx val="1"/>
          <c:order val="1"/>
          <c:tx>
            <c:v>Datoriile care depășesc limita</c:v>
          </c:tx>
          <c:spPr>
            <a:solidFill>
              <a:srgbClr val="000000">
                <a:alpha val="30000"/>
              </a:srgbClr>
            </a:solidFill>
            <a:ln cmpd="sng" w="19050">
              <a:solidFill>
                <a:srgbClr val="000000">
                  <a:alpha val="0"/>
                </a:srgbClr>
              </a:solidFill>
            </a:ln>
          </c:spPr>
          <c:cat>
            <c:strRef>
              <c:f>'Analiza datoriilor'!$B$18:$M$18</c:f>
            </c:strRef>
          </c:cat>
          <c:val>
            <c:numRef>
              <c:f>'Analiza datoriilor'!$B$20:$M$20</c:f>
              <c:numCache/>
            </c:numRef>
          </c:val>
        </c:ser>
        <c:ser>
          <c:idx val="2"/>
          <c:order val="2"/>
          <c:tx>
            <c:v>Linia de credit disponibilă</c:v>
          </c:tx>
          <c:spPr>
            <a:solidFill>
              <a:srgbClr val="000000">
                <a:alpha val="30000"/>
              </a:srgbClr>
            </a:solidFill>
            <a:ln cmpd="sng" w="19050">
              <a:solidFill>
                <a:srgbClr val="000000">
                  <a:alpha val="0"/>
                </a:srgbClr>
              </a:solidFill>
            </a:ln>
          </c:spPr>
          <c:cat>
            <c:strRef>
              <c:f>'Analiza datoriilor'!$B$18:$M$18</c:f>
            </c:strRef>
          </c:cat>
          <c:val>
            <c:numRef>
              <c:f>'Analiza datoriilor'!$B$21:$M$21</c:f>
              <c:numCache/>
            </c:numRef>
          </c:val>
        </c:ser>
        <c:axId val="146230585"/>
        <c:axId val="424619295"/>
      </c:areaChart>
      <c:catAx>
        <c:axId val="1462305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mmm\-yy" sourceLinked="0"/>
        <c:majorTickMark val="out"/>
        <c:minorTickMark val="none"/>
        <c:spPr/>
        <c:txPr>
          <a:bodyPr rot="-540000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424619295"/>
      </c:catAx>
      <c:valAx>
        <c:axId val="42461929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</a:t>
                </a:r>
              </a:p>
            </c:rich>
          </c:tx>
          <c:layout>
            <c:manualLayout>
              <c:xMode val="edge"/>
              <c:yMode val="edge"/>
              <c:x val="2.602980412573245E-6"/>
              <c:y val="0.276140149167812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46230585"/>
      </c:valAx>
    </c:plotArea>
    <c:legend>
      <c:legendPos val="b"/>
      <c:layout>
        <c:manualLayout>
          <c:xMode val="edge"/>
          <c:yMode val="edge"/>
          <c:x val="0.022623268734522292"/>
          <c:y val="0.9012824908696843"/>
        </c:manualLayout>
      </c:layout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533400</xdr:colOff>
      <xdr:row>12</xdr:row>
      <xdr:rowOff>0</xdr:rowOff>
    </xdr:from>
    <xdr:ext cx="4143375" cy="3371850"/>
    <xdr:graphicFrame>
      <xdr:nvGraphicFramePr>
        <xdr:cNvPr id="186746836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25"/>
    <col customWidth="1" min="2" max="13" width="5.63"/>
    <col customWidth="1" min="14" max="15" width="8.0"/>
    <col customWidth="1" min="16" max="26" width="7.63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1" t="s">
        <v>4</v>
      </c>
      <c r="B8" s="12" t="str">
        <f>CONCATENATE("Mar-",RIGHT(YEAR(TODAY())-2,2))</f>
        <v>Mar-19</v>
      </c>
      <c r="C8" s="12" t="str">
        <f>CONCATENATE("Apr-",RIGHT(YEAR(TODAY())-2,2))</f>
        <v>Apr-19</v>
      </c>
      <c r="D8" s="12" t="str">
        <f>CONCATENATE("May-",RIGHT(YEAR(TODAY())-2,2))</f>
        <v>May-19</v>
      </c>
      <c r="E8" s="12" t="str">
        <f>CONCATENATE("Jun-",RIGHT(YEAR(TODAY())-2,2))</f>
        <v>Jun-19</v>
      </c>
      <c r="F8" s="12" t="str">
        <f>CONCATENATE("Jul-",RIGHT(YEAR(TODAY())-2,2))</f>
        <v>Jul-19</v>
      </c>
      <c r="G8" s="12" t="str">
        <f>CONCATENATE("Aug-",RIGHT(YEAR(TODAY())-2,2))</f>
        <v>Aug-19</v>
      </c>
      <c r="H8" s="12" t="str">
        <f>CONCATENATE("Sep-",RIGHT(YEAR(TODAY())-2,2))</f>
        <v>Sep-19</v>
      </c>
      <c r="I8" s="12" t="str">
        <f>CONCATENATE("Oct-",RIGHT(YEAR(TODAY())-2,2))</f>
        <v>Oct-19</v>
      </c>
      <c r="J8" s="12" t="str">
        <f>CONCATENATE("Nov-",RIGHT(YEAR(TODAY())-2,2))</f>
        <v>Nov-19</v>
      </c>
      <c r="K8" s="12" t="str">
        <f>CONCATENATE("Dec-",RIGHT(YEAR(TODAY())-2,2))</f>
        <v>Dec-19</v>
      </c>
      <c r="L8" s="12" t="str">
        <f>CONCATENATE("Jan-",RIGHT(YEAR(TODAY())-1,2))</f>
        <v>Jan-20</v>
      </c>
      <c r="M8" s="13" t="str">
        <f>CONCATENATE("Feb-",RIGHT(YEAR(TODAY())-1,2))</f>
        <v>Feb-20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5" t="s">
        <v>5</v>
      </c>
      <c r="B9" s="16">
        <v>-300.0</v>
      </c>
      <c r="C9" s="16">
        <v>-250.0</v>
      </c>
      <c r="D9" s="16">
        <v>-200.0</v>
      </c>
      <c r="E9" s="16">
        <v>-200.0</v>
      </c>
      <c r="F9" s="16">
        <v>-150.0</v>
      </c>
      <c r="G9" s="16">
        <v>-100.0</v>
      </c>
      <c r="H9" s="16">
        <v>-50.0</v>
      </c>
      <c r="I9" s="16">
        <v>0.0</v>
      </c>
      <c r="J9" s="16">
        <v>100.0</v>
      </c>
      <c r="K9" s="16">
        <v>200.0</v>
      </c>
      <c r="L9" s="16">
        <v>200.0</v>
      </c>
      <c r="M9" s="17">
        <v>20.0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5" t="s">
        <v>6</v>
      </c>
      <c r="B10" s="16">
        <v>500.0</v>
      </c>
      <c r="C10" s="16">
        <v>400.0</v>
      </c>
      <c r="D10" s="16">
        <v>200.0</v>
      </c>
      <c r="E10" s="16">
        <v>200.0</v>
      </c>
      <c r="F10" s="16">
        <v>200.0</v>
      </c>
      <c r="G10" s="16">
        <v>200.0</v>
      </c>
      <c r="H10" s="16">
        <v>200.0</v>
      </c>
      <c r="I10" s="16">
        <v>200.0</v>
      </c>
      <c r="J10" s="16">
        <v>200.0</v>
      </c>
      <c r="K10" s="16">
        <v>200.0</v>
      </c>
      <c r="L10" s="16">
        <v>200.0</v>
      </c>
      <c r="M10" s="17">
        <v>200.0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5" t="s">
        <v>7</v>
      </c>
      <c r="B11" s="16">
        <v>100.0</v>
      </c>
      <c r="C11" s="16">
        <v>100.0</v>
      </c>
      <c r="D11" s="16">
        <v>100.0</v>
      </c>
      <c r="E11" s="16">
        <v>100.0</v>
      </c>
      <c r="F11" s="16">
        <v>100.0</v>
      </c>
      <c r="G11" s="16">
        <v>100.0</v>
      </c>
      <c r="H11" s="16">
        <v>100.0</v>
      </c>
      <c r="I11" s="16">
        <v>100.0</v>
      </c>
      <c r="J11" s="16">
        <v>100.0</v>
      </c>
      <c r="K11" s="16">
        <v>100.0</v>
      </c>
      <c r="L11" s="16">
        <v>100.0</v>
      </c>
      <c r="M11" s="17">
        <v>300.0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8" t="s">
        <v>8</v>
      </c>
      <c r="B12" s="19">
        <f t="shared" ref="B12:M12" si="1">SUM(B9:B11)</f>
        <v>300</v>
      </c>
      <c r="C12" s="19">
        <f t="shared" si="1"/>
        <v>250</v>
      </c>
      <c r="D12" s="19">
        <f t="shared" si="1"/>
        <v>100</v>
      </c>
      <c r="E12" s="19">
        <f t="shared" si="1"/>
        <v>100</v>
      </c>
      <c r="F12" s="19">
        <f t="shared" si="1"/>
        <v>150</v>
      </c>
      <c r="G12" s="19">
        <f t="shared" si="1"/>
        <v>200</v>
      </c>
      <c r="H12" s="19">
        <f t="shared" si="1"/>
        <v>250</v>
      </c>
      <c r="I12" s="19">
        <f t="shared" si="1"/>
        <v>300</v>
      </c>
      <c r="J12" s="19">
        <f t="shared" si="1"/>
        <v>400</v>
      </c>
      <c r="K12" s="19">
        <f t="shared" si="1"/>
        <v>500</v>
      </c>
      <c r="L12" s="19">
        <f t="shared" si="1"/>
        <v>500</v>
      </c>
      <c r="M12" s="20">
        <f t="shared" si="1"/>
        <v>520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1" t="s">
        <v>9</v>
      </c>
      <c r="B13" s="22">
        <v>350.0</v>
      </c>
      <c r="C13" s="22">
        <v>350.0</v>
      </c>
      <c r="D13" s="22">
        <v>450.0</v>
      </c>
      <c r="E13" s="22">
        <v>450.0</v>
      </c>
      <c r="F13" s="22">
        <v>450.0</v>
      </c>
      <c r="G13" s="22">
        <v>450.0</v>
      </c>
      <c r="H13" s="22">
        <v>450.0</v>
      </c>
      <c r="I13" s="22">
        <v>450.0</v>
      </c>
      <c r="J13" s="22">
        <v>450.0</v>
      </c>
      <c r="K13" s="22">
        <v>450.0</v>
      </c>
      <c r="L13" s="22">
        <v>450.0</v>
      </c>
      <c r="M13" s="23">
        <v>450.0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5" t="s">
        <v>10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8"/>
      <c r="B18" s="29" t="str">
        <f t="shared" ref="B18:M18" si="2">B8</f>
        <v>Mar-19</v>
      </c>
      <c r="C18" s="29" t="str">
        <f t="shared" si="2"/>
        <v>Apr-19</v>
      </c>
      <c r="D18" s="29" t="str">
        <f t="shared" si="2"/>
        <v>May-19</v>
      </c>
      <c r="E18" s="29" t="str">
        <f t="shared" si="2"/>
        <v>Jun-19</v>
      </c>
      <c r="F18" s="29" t="str">
        <f t="shared" si="2"/>
        <v>Jul-19</v>
      </c>
      <c r="G18" s="29" t="str">
        <f t="shared" si="2"/>
        <v>Aug-19</v>
      </c>
      <c r="H18" s="29" t="str">
        <f t="shared" si="2"/>
        <v>Sep-19</v>
      </c>
      <c r="I18" s="29" t="str">
        <f t="shared" si="2"/>
        <v>Oct-19</v>
      </c>
      <c r="J18" s="29" t="str">
        <f t="shared" si="2"/>
        <v>Nov-19</v>
      </c>
      <c r="K18" s="29" t="str">
        <f t="shared" si="2"/>
        <v>Dec-19</v>
      </c>
      <c r="L18" s="29" t="str">
        <f t="shared" si="2"/>
        <v>Jan-20</v>
      </c>
      <c r="M18" s="30" t="str">
        <f t="shared" si="2"/>
        <v>Feb-20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1" t="s">
        <v>11</v>
      </c>
      <c r="B19" s="32">
        <f t="shared" ref="B19:M19" si="3">IF(B13&gt;B12,B12,B13)</f>
        <v>300</v>
      </c>
      <c r="C19" s="32">
        <f t="shared" si="3"/>
        <v>250</v>
      </c>
      <c r="D19" s="32">
        <f t="shared" si="3"/>
        <v>100</v>
      </c>
      <c r="E19" s="32">
        <f t="shared" si="3"/>
        <v>100</v>
      </c>
      <c r="F19" s="32">
        <f t="shared" si="3"/>
        <v>150</v>
      </c>
      <c r="G19" s="32">
        <f t="shared" si="3"/>
        <v>200</v>
      </c>
      <c r="H19" s="32">
        <f t="shared" si="3"/>
        <v>250</v>
      </c>
      <c r="I19" s="32">
        <f t="shared" si="3"/>
        <v>300</v>
      </c>
      <c r="J19" s="32">
        <f t="shared" si="3"/>
        <v>400</v>
      </c>
      <c r="K19" s="32">
        <f t="shared" si="3"/>
        <v>450</v>
      </c>
      <c r="L19" s="32">
        <f t="shared" si="3"/>
        <v>450</v>
      </c>
      <c r="M19" s="33">
        <f t="shared" si="3"/>
        <v>450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31" t="s">
        <v>12</v>
      </c>
      <c r="B20" s="32">
        <f t="shared" ref="B20:M20" si="4">IF(B13&gt;B12,0,B12-B13)</f>
        <v>0</v>
      </c>
      <c r="C20" s="32">
        <f t="shared" si="4"/>
        <v>0</v>
      </c>
      <c r="D20" s="32">
        <f t="shared" si="4"/>
        <v>0</v>
      </c>
      <c r="E20" s="32">
        <f t="shared" si="4"/>
        <v>0</v>
      </c>
      <c r="F20" s="32">
        <f t="shared" si="4"/>
        <v>0</v>
      </c>
      <c r="G20" s="32">
        <f t="shared" si="4"/>
        <v>0</v>
      </c>
      <c r="H20" s="32">
        <f t="shared" si="4"/>
        <v>0</v>
      </c>
      <c r="I20" s="32">
        <f t="shared" si="4"/>
        <v>0</v>
      </c>
      <c r="J20" s="32">
        <f t="shared" si="4"/>
        <v>0</v>
      </c>
      <c r="K20" s="32">
        <f t="shared" si="4"/>
        <v>50</v>
      </c>
      <c r="L20" s="32">
        <f t="shared" si="4"/>
        <v>50</v>
      </c>
      <c r="M20" s="33">
        <f t="shared" si="4"/>
        <v>70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4" t="s">
        <v>13</v>
      </c>
      <c r="B21" s="35">
        <f t="shared" ref="B21:M21" si="5">IF((B13-B19)&gt;0,(B13-B19),0)</f>
        <v>50</v>
      </c>
      <c r="C21" s="35">
        <f t="shared" si="5"/>
        <v>100</v>
      </c>
      <c r="D21" s="35">
        <f t="shared" si="5"/>
        <v>350</v>
      </c>
      <c r="E21" s="35">
        <f t="shared" si="5"/>
        <v>350</v>
      </c>
      <c r="F21" s="35">
        <f t="shared" si="5"/>
        <v>300</v>
      </c>
      <c r="G21" s="35">
        <f t="shared" si="5"/>
        <v>250</v>
      </c>
      <c r="H21" s="35">
        <f t="shared" si="5"/>
        <v>200</v>
      </c>
      <c r="I21" s="35">
        <f t="shared" si="5"/>
        <v>150</v>
      </c>
      <c r="J21" s="35">
        <f t="shared" si="5"/>
        <v>50</v>
      </c>
      <c r="K21" s="35">
        <f t="shared" si="5"/>
        <v>0</v>
      </c>
      <c r="L21" s="35">
        <f t="shared" si="5"/>
        <v>0</v>
      </c>
      <c r="M21" s="36">
        <f t="shared" si="5"/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8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2021-01-31T14:15:10Z</dcterms:created>
</cp:coreProperties>
</file>